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008E5B81-9F3B-42DD-A253-19E90B60A23E}" xr6:coauthVersionLast="36" xr6:coauthVersionMax="36" xr10:uidLastSave="{00000000-0000-0000-0000-000000000000}"/>
  <bookViews>
    <workbookView xWindow="0" yWindow="0" windowWidth="28800" windowHeight="12105" tabRatio="594" xr2:uid="{2048C323-E498-485D-8D27-ECE5AD6F5DF3}"/>
  </bookViews>
  <sheets>
    <sheet name="Ings26xmes" sheetId="14" r:id="rId1"/>
    <sheet name="Ings26vrsPto.eIng25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4" l="1"/>
  <c r="C47" i="14"/>
  <c r="C45" i="14"/>
  <c r="C37" i="14"/>
  <c r="C34" i="14"/>
  <c r="C30" i="14"/>
  <c r="C25" i="14" s="1"/>
  <c r="C18" i="14"/>
  <c r="C13" i="14"/>
  <c r="F58" i="13" l="1"/>
  <c r="G58" i="13" s="1"/>
  <c r="F57" i="13"/>
  <c r="G57" i="13" s="1"/>
  <c r="F56" i="13"/>
  <c r="G56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6" i="13"/>
  <c r="G36" i="13" s="1"/>
  <c r="F35" i="13"/>
  <c r="G35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7" i="13"/>
  <c r="G17" i="13" s="1"/>
  <c r="F16" i="13"/>
  <c r="G16" i="13" s="1"/>
  <c r="F15" i="13"/>
  <c r="G15" i="13" s="1"/>
  <c r="F14" i="13"/>
  <c r="G14" i="13" s="1"/>
  <c r="F12" i="13"/>
  <c r="G12" i="13" s="1"/>
  <c r="F11" i="13"/>
  <c r="G11" i="13" s="1"/>
  <c r="C13" i="13" l="1"/>
  <c r="C18" i="13"/>
  <c r="C30" i="13"/>
  <c r="C34" i="13"/>
  <c r="C37" i="13"/>
  <c r="C47" i="13"/>
  <c r="C45" i="13" s="1"/>
  <c r="C55" i="13"/>
  <c r="D55" i="14"/>
  <c r="D47" i="14"/>
  <c r="D45" i="14" s="1"/>
  <c r="D37" i="14"/>
  <c r="D34" i="14"/>
  <c r="D30" i="14"/>
  <c r="D18" i="14"/>
  <c r="D13" i="14"/>
  <c r="E55" i="13"/>
  <c r="F55" i="13" s="1"/>
  <c r="G55" i="13" s="1"/>
  <c r="E47" i="13"/>
  <c r="E45" i="13" s="1"/>
  <c r="F45" i="13" s="1"/>
  <c r="G45" i="13" s="1"/>
  <c r="E37" i="13"/>
  <c r="D37" i="13"/>
  <c r="F37" i="13" s="1"/>
  <c r="G37" i="13" s="1"/>
  <c r="E34" i="13"/>
  <c r="D34" i="13"/>
  <c r="E30" i="13"/>
  <c r="E18" i="13"/>
  <c r="D18" i="13"/>
  <c r="F18" i="13" s="1"/>
  <c r="G18" i="13" s="1"/>
  <c r="E13" i="13"/>
  <c r="D13" i="13"/>
  <c r="F13" i="13" l="1"/>
  <c r="G13" i="13" s="1"/>
  <c r="D25" i="13"/>
  <c r="F34" i="13"/>
  <c r="G34" i="13" s="1"/>
  <c r="D25" i="14"/>
  <c r="C25" i="13"/>
  <c r="E25" i="13"/>
  <c r="F25" i="13" l="1"/>
  <c r="G25" i="13" s="1"/>
  <c r="L32" i="13" l="1"/>
  <c r="M32" i="13"/>
  <c r="N32" i="13"/>
  <c r="H36" i="13"/>
  <c r="I36" i="13" s="1"/>
  <c r="H35" i="13"/>
  <c r="I35" i="13" s="1"/>
  <c r="P36" i="14"/>
  <c r="Q36" i="14" s="1"/>
  <c r="R36" i="14" s="1"/>
  <c r="P35" i="14"/>
  <c r="Q35" i="14" s="1"/>
  <c r="R35" i="14" s="1"/>
  <c r="O34" i="14"/>
  <c r="N34" i="14"/>
  <c r="M34" i="14"/>
  <c r="L34" i="14"/>
  <c r="K34" i="14"/>
  <c r="J34" i="14"/>
  <c r="I34" i="14"/>
  <c r="H34" i="14"/>
  <c r="G34" i="14"/>
  <c r="F34" i="14"/>
  <c r="E34" i="14"/>
  <c r="M36" i="13"/>
  <c r="L35" i="13"/>
  <c r="M35" i="13" l="1"/>
  <c r="M34" i="13"/>
  <c r="U36" i="14"/>
  <c r="N35" i="13"/>
  <c r="U35" i="14"/>
  <c r="L36" i="13"/>
  <c r="N36" i="13"/>
  <c r="H34" i="13"/>
  <c r="I34" i="13" s="1"/>
  <c r="P34" i="14"/>
  <c r="V36" i="14" l="1"/>
  <c r="L34" i="13"/>
  <c r="V35" i="14"/>
  <c r="U34" i="14"/>
  <c r="N34" i="13"/>
  <c r="Q34" i="14"/>
  <c r="R34" i="14" s="1"/>
  <c r="V34" i="14" l="1"/>
  <c r="U38" i="14" l="1"/>
  <c r="E55" i="14"/>
  <c r="F55" i="14"/>
  <c r="G55" i="14"/>
  <c r="H55" i="14"/>
  <c r="I55" i="14"/>
  <c r="J55" i="14"/>
  <c r="K55" i="14"/>
  <c r="L55" i="14"/>
  <c r="M55" i="14"/>
  <c r="N55" i="14"/>
  <c r="O55" i="14"/>
  <c r="M54" i="13" l="1"/>
  <c r="M56" i="13"/>
  <c r="M57" i="13"/>
  <c r="M58" i="13"/>
  <c r="H58" i="13"/>
  <c r="I58" i="13" s="1"/>
  <c r="H57" i="13"/>
  <c r="I57" i="13" s="1"/>
  <c r="H56" i="13"/>
  <c r="I56" i="13" s="1"/>
  <c r="H55" i="13" l="1"/>
  <c r="I55" i="13" s="1"/>
  <c r="P58" i="14"/>
  <c r="Q58" i="14" s="1"/>
  <c r="R58" i="14" s="1"/>
  <c r="P57" i="14"/>
  <c r="P56" i="14"/>
  <c r="U58" i="14"/>
  <c r="M55" i="13"/>
  <c r="N58" i="13" l="1"/>
  <c r="L56" i="13"/>
  <c r="N56" i="13"/>
  <c r="U56" i="14"/>
  <c r="L57" i="13"/>
  <c r="N57" i="13"/>
  <c r="U57" i="14"/>
  <c r="L58" i="13"/>
  <c r="P55" i="14"/>
  <c r="Q55" i="14" s="1"/>
  <c r="R55" i="14" s="1"/>
  <c r="Q57" i="14"/>
  <c r="R57" i="14" s="1"/>
  <c r="Q56" i="14"/>
  <c r="R56" i="14" s="1"/>
  <c r="V58" i="14" l="1"/>
  <c r="V57" i="14"/>
  <c r="V56" i="14"/>
  <c r="L55" i="13"/>
  <c r="U55" i="14"/>
  <c r="N55" i="13"/>
  <c r="V55" i="14" l="1"/>
  <c r="P23" i="14"/>
  <c r="Q23" i="14" l="1"/>
  <c r="R23" i="14" s="1"/>
  <c r="H14" i="13" l="1"/>
  <c r="I14" i="13" s="1"/>
  <c r="H25" i="13" l="1"/>
  <c r="I25" i="13" s="1"/>
  <c r="O47" i="14" l="1"/>
  <c r="N47" i="14"/>
  <c r="M47" i="14"/>
  <c r="L47" i="14"/>
  <c r="U28" i="14" l="1"/>
  <c r="U32" i="14"/>
  <c r="U42" i="14"/>
  <c r="P49" i="14"/>
  <c r="Q49" i="14" s="1"/>
  <c r="R49" i="14" s="1"/>
  <c r="P48" i="14"/>
  <c r="Q48" i="14" s="1"/>
  <c r="R48" i="14" s="1"/>
  <c r="O45" i="14"/>
  <c r="N45" i="14"/>
  <c r="M45" i="14"/>
  <c r="L45" i="14"/>
  <c r="K47" i="14"/>
  <c r="K45" i="14" s="1"/>
  <c r="J47" i="14"/>
  <c r="J45" i="14" s="1"/>
  <c r="I47" i="14"/>
  <c r="I45" i="14" s="1"/>
  <c r="H47" i="14"/>
  <c r="H45" i="14" s="1"/>
  <c r="G47" i="14"/>
  <c r="G45" i="14" s="1"/>
  <c r="F47" i="14"/>
  <c r="F45" i="14" s="1"/>
  <c r="E47" i="14"/>
  <c r="E45" i="14" s="1"/>
  <c r="M27" i="13"/>
  <c r="L28" i="13"/>
  <c r="M28" i="13"/>
  <c r="N28" i="13"/>
  <c r="M30" i="13"/>
  <c r="M31" i="13"/>
  <c r="L42" i="13"/>
  <c r="M42" i="13"/>
  <c r="N42" i="13"/>
  <c r="M46" i="13"/>
  <c r="M47" i="13"/>
  <c r="M48" i="13"/>
  <c r="M49" i="13"/>
  <c r="M50" i="13"/>
  <c r="M51" i="13"/>
  <c r="M52" i="13"/>
  <c r="M53" i="13"/>
  <c r="H49" i="13"/>
  <c r="I49" i="13" s="1"/>
  <c r="H48" i="13"/>
  <c r="I48" i="13" s="1"/>
  <c r="L48" i="13"/>
  <c r="L47" i="13" l="1"/>
  <c r="L49" i="13"/>
  <c r="N49" i="13"/>
  <c r="N48" i="13"/>
  <c r="U49" i="14"/>
  <c r="U48" i="14"/>
  <c r="U47" i="14" l="1"/>
  <c r="V48" i="14"/>
  <c r="V49" i="14"/>
  <c r="N47" i="13"/>
  <c r="L38" i="13" l="1"/>
  <c r="P47" i="14"/>
  <c r="Q47" i="14" s="1"/>
  <c r="R47" i="14" s="1"/>
  <c r="H47" i="13"/>
  <c r="I47" i="13" s="1"/>
  <c r="V47" i="14" l="1"/>
  <c r="U27" i="14" l="1"/>
  <c r="L27" i="13"/>
  <c r="P54" i="14" l="1"/>
  <c r="P53" i="14"/>
  <c r="P52" i="14"/>
  <c r="P51" i="14"/>
  <c r="P50" i="14"/>
  <c r="P46" i="14"/>
  <c r="P44" i="14"/>
  <c r="P43" i="14"/>
  <c r="P42" i="14"/>
  <c r="P41" i="14"/>
  <c r="P40" i="14"/>
  <c r="P39" i="14"/>
  <c r="P38" i="14"/>
  <c r="P33" i="14"/>
  <c r="P32" i="14"/>
  <c r="P31" i="14"/>
  <c r="P27" i="14"/>
  <c r="P28" i="14"/>
  <c r="P29" i="14"/>
  <c r="P26" i="14"/>
  <c r="P24" i="14"/>
  <c r="P22" i="14"/>
  <c r="P21" i="14"/>
  <c r="P20" i="14"/>
  <c r="P19" i="14"/>
  <c r="P17" i="14"/>
  <c r="P15" i="14"/>
  <c r="P16" i="14"/>
  <c r="P14" i="14"/>
  <c r="N27" i="13" l="1"/>
  <c r="O30" i="14"/>
  <c r="O25" i="14" s="1"/>
  <c r="Q33" i="14" l="1"/>
  <c r="R33" i="14" s="1"/>
  <c r="H33" i="13"/>
  <c r="I33" i="13" s="1"/>
  <c r="M33" i="13"/>
  <c r="M45" i="13"/>
  <c r="M44" i="13"/>
  <c r="M43" i="13"/>
  <c r="M41" i="13"/>
  <c r="M40" i="13"/>
  <c r="M39" i="13"/>
  <c r="M38" i="13"/>
  <c r="M29" i="13"/>
  <c r="M24" i="13"/>
  <c r="M23" i="13"/>
  <c r="U23" i="14"/>
  <c r="M22" i="13"/>
  <c r="M21" i="13"/>
  <c r="M20" i="13"/>
  <c r="M19" i="13"/>
  <c r="M17" i="13"/>
  <c r="M15" i="13"/>
  <c r="M16" i="13"/>
  <c r="M14" i="13"/>
  <c r="M12" i="13"/>
  <c r="M11" i="13"/>
  <c r="H46" i="13"/>
  <c r="I46" i="13" s="1"/>
  <c r="H50" i="13"/>
  <c r="I50" i="13" s="1"/>
  <c r="H51" i="13"/>
  <c r="I51" i="13" s="1"/>
  <c r="H52" i="13"/>
  <c r="I52" i="13" s="1"/>
  <c r="Q50" i="14"/>
  <c r="R50" i="14" s="1"/>
  <c r="Q51" i="14"/>
  <c r="R51" i="14" s="1"/>
  <c r="Q52" i="14"/>
  <c r="R52" i="14" s="1"/>
  <c r="Q53" i="14"/>
  <c r="R53" i="14" s="1"/>
  <c r="N33" i="13" l="1"/>
  <c r="M26" i="13"/>
  <c r="M25" i="13"/>
  <c r="U33" i="14"/>
  <c r="L33" i="13"/>
  <c r="N54" i="13"/>
  <c r="L54" i="13"/>
  <c r="V42" i="14"/>
  <c r="V28" i="14"/>
  <c r="V43" i="14"/>
  <c r="V27" i="14"/>
  <c r="V44" i="14"/>
  <c r="L17" i="13"/>
  <c r="U17" i="14"/>
  <c r="U16" i="14"/>
  <c r="L16" i="13"/>
  <c r="N17" i="13"/>
  <c r="N14" i="13"/>
  <c r="U15" i="14"/>
  <c r="L15" i="13"/>
  <c r="U21" i="14"/>
  <c r="L21" i="13"/>
  <c r="N19" i="13"/>
  <c r="N26" i="13"/>
  <c r="L44" i="13"/>
  <c r="U44" i="14"/>
  <c r="N46" i="13"/>
  <c r="L52" i="13"/>
  <c r="U52" i="14"/>
  <c r="N16" i="13"/>
  <c r="L29" i="13"/>
  <c r="U29" i="14"/>
  <c r="N11" i="13"/>
  <c r="N21" i="13"/>
  <c r="N23" i="13"/>
  <c r="N39" i="13"/>
  <c r="N41" i="13"/>
  <c r="L50" i="13"/>
  <c r="U50" i="14"/>
  <c r="U22" i="14"/>
  <c r="L22" i="13"/>
  <c r="N29" i="13"/>
  <c r="N43" i="13"/>
  <c r="N50" i="13"/>
  <c r="U54" i="14"/>
  <c r="N20" i="13"/>
  <c r="N38" i="13"/>
  <c r="N52" i="13"/>
  <c r="N12" i="13"/>
  <c r="N24" i="13"/>
  <c r="L11" i="13"/>
  <c r="U11" i="14"/>
  <c r="U14" i="14"/>
  <c r="L14" i="13"/>
  <c r="N15" i="13"/>
  <c r="L19" i="13"/>
  <c r="U19" i="14"/>
  <c r="L23" i="13"/>
  <c r="U26" i="14"/>
  <c r="L26" i="13"/>
  <c r="L31" i="13"/>
  <c r="U31" i="14"/>
  <c r="U39" i="14"/>
  <c r="L39" i="13"/>
  <c r="L41" i="13"/>
  <c r="U41" i="14"/>
  <c r="N44" i="13"/>
  <c r="U51" i="14"/>
  <c r="L51" i="13"/>
  <c r="N53" i="13"/>
  <c r="L40" i="13"/>
  <c r="U40" i="14"/>
  <c r="N22" i="13"/>
  <c r="U12" i="14"/>
  <c r="L12" i="13"/>
  <c r="L20" i="13"/>
  <c r="U20" i="14"/>
  <c r="U24" i="14"/>
  <c r="L24" i="13"/>
  <c r="N31" i="13"/>
  <c r="N40" i="13"/>
  <c r="U43" i="14"/>
  <c r="L43" i="13"/>
  <c r="L46" i="13"/>
  <c r="U46" i="14"/>
  <c r="N51" i="13"/>
  <c r="L53" i="13"/>
  <c r="U53" i="14"/>
  <c r="M13" i="13"/>
  <c r="P45" i="14"/>
  <c r="M37" i="13"/>
  <c r="M18" i="13"/>
  <c r="V38" i="14" l="1"/>
  <c r="V33" i="14"/>
  <c r="V23" i="14"/>
  <c r="U37" i="14"/>
  <c r="L37" i="13"/>
  <c r="N37" i="13"/>
  <c r="L25" i="13"/>
  <c r="V24" i="14"/>
  <c r="V26" i="14"/>
  <c r="V52" i="14"/>
  <c r="V46" i="14"/>
  <c r="V54" i="14"/>
  <c r="V17" i="14"/>
  <c r="V22" i="14"/>
  <c r="V21" i="14"/>
  <c r="V40" i="14"/>
  <c r="V19" i="14"/>
  <c r="V29" i="14"/>
  <c r="V39" i="14"/>
  <c r="V51" i="14"/>
  <c r="V15" i="14"/>
  <c r="V41" i="14"/>
  <c r="V53" i="14"/>
  <c r="V14" i="14"/>
  <c r="V32" i="14"/>
  <c r="V16" i="14"/>
  <c r="V31" i="14"/>
  <c r="V20" i="14"/>
  <c r="V50" i="14"/>
  <c r="N30" i="13"/>
  <c r="N18" i="13"/>
  <c r="U45" i="14"/>
  <c r="L45" i="13"/>
  <c r="U18" i="14"/>
  <c r="L18" i="13"/>
  <c r="U30" i="14"/>
  <c r="L30" i="13"/>
  <c r="N45" i="13"/>
  <c r="L13" i="13"/>
  <c r="U13" i="14"/>
  <c r="N13" i="13"/>
  <c r="U25" i="14" l="1"/>
  <c r="N25" i="13"/>
  <c r="V45" i="14"/>
  <c r="F30" i="14" l="1"/>
  <c r="F25" i="14" s="1"/>
  <c r="G30" i="14"/>
  <c r="G25" i="14" s="1"/>
  <c r="H30" i="14"/>
  <c r="H25" i="14" s="1"/>
  <c r="I30" i="14"/>
  <c r="I25" i="14" s="1"/>
  <c r="J30" i="14"/>
  <c r="J25" i="14" s="1"/>
  <c r="K30" i="14"/>
  <c r="K25" i="14" s="1"/>
  <c r="L30" i="14"/>
  <c r="L25" i="14" s="1"/>
  <c r="M30" i="14"/>
  <c r="M25" i="14" s="1"/>
  <c r="N30" i="14"/>
  <c r="N25" i="14" s="1"/>
  <c r="O37" i="14"/>
  <c r="N37" i="14"/>
  <c r="M37" i="14"/>
  <c r="L37" i="14"/>
  <c r="K37" i="14"/>
  <c r="J37" i="14"/>
  <c r="I37" i="14"/>
  <c r="H37" i="14"/>
  <c r="G37" i="14"/>
  <c r="F37" i="14"/>
  <c r="E37" i="14"/>
  <c r="E30" i="14"/>
  <c r="E25" i="14" s="1"/>
  <c r="O18" i="14"/>
  <c r="N18" i="14"/>
  <c r="M18" i="14"/>
  <c r="L18" i="14"/>
  <c r="K18" i="14"/>
  <c r="J18" i="14"/>
  <c r="I18" i="14"/>
  <c r="H18" i="14"/>
  <c r="G18" i="14"/>
  <c r="F18" i="14"/>
  <c r="E18" i="14"/>
  <c r="O13" i="14"/>
  <c r="N13" i="14"/>
  <c r="M13" i="14"/>
  <c r="L13" i="14"/>
  <c r="K13" i="14"/>
  <c r="J13" i="14"/>
  <c r="I13" i="14"/>
  <c r="H13" i="14"/>
  <c r="G13" i="14"/>
  <c r="F13" i="14"/>
  <c r="E13" i="14"/>
  <c r="P12" i="14"/>
  <c r="V12" i="14" s="1"/>
  <c r="P11" i="14"/>
  <c r="V11" i="14" s="1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U10" i="14" s="1"/>
  <c r="Q54" i="14" l="1"/>
  <c r="R54" i="14" s="1"/>
  <c r="Q46" i="14"/>
  <c r="R46" i="14" s="1"/>
  <c r="Q41" i="14"/>
  <c r="R41" i="14" s="1"/>
  <c r="Q42" i="14"/>
  <c r="R42" i="14" s="1"/>
  <c r="Q38" i="14"/>
  <c r="R38" i="14" s="1"/>
  <c r="Q44" i="14"/>
  <c r="R44" i="14" s="1"/>
  <c r="Q39" i="14"/>
  <c r="R39" i="14" s="1"/>
  <c r="Q40" i="14"/>
  <c r="R40" i="14" s="1"/>
  <c r="Q31" i="14"/>
  <c r="R31" i="14" s="1"/>
  <c r="Q27" i="14"/>
  <c r="R27" i="14" s="1"/>
  <c r="Q28" i="14"/>
  <c r="R28" i="14" s="1"/>
  <c r="Q29" i="14"/>
  <c r="R29" i="14" s="1"/>
  <c r="Q26" i="14"/>
  <c r="R26" i="14" s="1"/>
  <c r="Q20" i="14"/>
  <c r="R20" i="14" s="1"/>
  <c r="Q21" i="14"/>
  <c r="R21" i="14" s="1"/>
  <c r="Q22" i="14"/>
  <c r="R22" i="14" s="1"/>
  <c r="Q19" i="14"/>
  <c r="R19" i="14" s="1"/>
  <c r="Q15" i="14"/>
  <c r="R15" i="14" s="1"/>
  <c r="Q14" i="14"/>
  <c r="R14" i="14" s="1"/>
  <c r="Q16" i="14"/>
  <c r="R16" i="14" s="1"/>
  <c r="Q12" i="14"/>
  <c r="R12" i="14" s="1"/>
  <c r="Q11" i="14"/>
  <c r="R11" i="14" s="1"/>
  <c r="E9" i="14"/>
  <c r="D9" i="14"/>
  <c r="M9" i="14"/>
  <c r="P18" i="14"/>
  <c r="V18" i="14" s="1"/>
  <c r="C9" i="14"/>
  <c r="P37" i="14"/>
  <c r="V37" i="14" s="1"/>
  <c r="G9" i="14"/>
  <c r="P30" i="14"/>
  <c r="V30" i="14" s="1"/>
  <c r="J9" i="14"/>
  <c r="P13" i="14"/>
  <c r="V13" i="14" s="1"/>
  <c r="P10" i="14"/>
  <c r="V10" i="14" s="1"/>
  <c r="F9" i="14"/>
  <c r="L9" i="14"/>
  <c r="I9" i="14"/>
  <c r="O9" i="14"/>
  <c r="K9" i="14"/>
  <c r="H9" i="14"/>
  <c r="N9" i="14"/>
  <c r="P25" i="14"/>
  <c r="V25" i="14" s="1"/>
  <c r="Q17" i="14"/>
  <c r="R17" i="14" s="1"/>
  <c r="Q24" i="14"/>
  <c r="R24" i="14" s="1"/>
  <c r="Q32" i="14"/>
  <c r="R32" i="14" s="1"/>
  <c r="Q43" i="14"/>
  <c r="R43" i="14" s="1"/>
  <c r="I8" i="14" l="1"/>
  <c r="I7" i="14"/>
  <c r="D8" i="14"/>
  <c r="D7" i="14"/>
  <c r="L8" i="14"/>
  <c r="L7" i="14"/>
  <c r="G8" i="14"/>
  <c r="G7" i="14"/>
  <c r="E8" i="14"/>
  <c r="E7" i="14"/>
  <c r="N8" i="14"/>
  <c r="N7" i="14"/>
  <c r="U9" i="14"/>
  <c r="C7" i="14"/>
  <c r="U7" i="14" s="1"/>
  <c r="F8" i="14"/>
  <c r="F7" i="14"/>
  <c r="K8" i="14"/>
  <c r="K7" i="14"/>
  <c r="H8" i="14"/>
  <c r="H7" i="14"/>
  <c r="O8" i="14"/>
  <c r="O7" i="14"/>
  <c r="J8" i="14"/>
  <c r="J7" i="14"/>
  <c r="M8" i="14"/>
  <c r="M7" i="14"/>
  <c r="Q45" i="14"/>
  <c r="R45" i="14" s="1"/>
  <c r="Q37" i="14"/>
  <c r="R37" i="14" s="1"/>
  <c r="Q30" i="14"/>
  <c r="R30" i="14" s="1"/>
  <c r="Q18" i="14"/>
  <c r="R18" i="14" s="1"/>
  <c r="Q13" i="14"/>
  <c r="R13" i="14" s="1"/>
  <c r="Q10" i="14"/>
  <c r="R10" i="14" s="1"/>
  <c r="C8" i="14"/>
  <c r="P9" i="14"/>
  <c r="V9" i="14" s="1"/>
  <c r="Q25" i="14"/>
  <c r="R25" i="14" s="1"/>
  <c r="P8" i="14" l="1"/>
  <c r="V8" i="14" s="1"/>
  <c r="P7" i="14"/>
  <c r="V7" i="14" s="1"/>
  <c r="U8" i="14"/>
  <c r="Q9" i="14"/>
  <c r="R9" i="14" s="1"/>
  <c r="Q8" i="14" l="1"/>
  <c r="R8" i="14" s="1"/>
  <c r="Q7" i="14"/>
  <c r="R7" i="14" s="1"/>
  <c r="H54" i="13"/>
  <c r="I54" i="13" s="1"/>
  <c r="H53" i="13"/>
  <c r="I53" i="13" s="1"/>
  <c r="H44" i="13"/>
  <c r="I44" i="13" s="1"/>
  <c r="H43" i="13"/>
  <c r="I43" i="13" s="1"/>
  <c r="H42" i="13"/>
  <c r="I42" i="13" s="1"/>
  <c r="H41" i="13"/>
  <c r="I41" i="13" s="1"/>
  <c r="H40" i="13"/>
  <c r="I40" i="13" s="1"/>
  <c r="H39" i="13"/>
  <c r="I39" i="13" s="1"/>
  <c r="H38" i="13"/>
  <c r="I38" i="13" s="1"/>
  <c r="H32" i="13"/>
  <c r="I32" i="13" s="1"/>
  <c r="H31" i="13"/>
  <c r="I31" i="13" s="1"/>
  <c r="H29" i="13"/>
  <c r="I29" i="13" s="1"/>
  <c r="H28" i="13"/>
  <c r="I28" i="13" s="1"/>
  <c r="H27" i="13"/>
  <c r="I27" i="13" s="1"/>
  <c r="H26" i="13"/>
  <c r="I26" i="13" s="1"/>
  <c r="H24" i="13"/>
  <c r="I24" i="13" s="1"/>
  <c r="H23" i="13"/>
  <c r="I23" i="13" s="1"/>
  <c r="H22" i="13"/>
  <c r="I22" i="13" s="1"/>
  <c r="H21" i="13"/>
  <c r="I21" i="13" s="1"/>
  <c r="H20" i="13"/>
  <c r="I20" i="13" s="1"/>
  <c r="H19" i="13"/>
  <c r="I19" i="13" s="1"/>
  <c r="H17" i="13"/>
  <c r="I17" i="13" s="1"/>
  <c r="H16" i="13"/>
  <c r="I16" i="13" s="1"/>
  <c r="H15" i="13"/>
  <c r="I15" i="13" s="1"/>
  <c r="H12" i="13"/>
  <c r="I12" i="13" s="1"/>
  <c r="H11" i="13"/>
  <c r="I11" i="13" s="1"/>
  <c r="E10" i="13"/>
  <c r="D10" i="13"/>
  <c r="F10" i="13" s="1"/>
  <c r="G10" i="13" s="1"/>
  <c r="C10" i="13"/>
  <c r="L10" i="13" l="1"/>
  <c r="C9" i="13"/>
  <c r="C7" i="13" s="1"/>
  <c r="L7" i="13" s="1"/>
  <c r="M10" i="13"/>
  <c r="D9" i="13"/>
  <c r="N10" i="13"/>
  <c r="E9" i="13"/>
  <c r="E7" i="13" s="1"/>
  <c r="H13" i="13"/>
  <c r="I13" i="13" s="1"/>
  <c r="H10" i="13"/>
  <c r="I10" i="13" s="1"/>
  <c r="H30" i="13"/>
  <c r="I30" i="13" s="1"/>
  <c r="H37" i="13"/>
  <c r="I37" i="13" s="1"/>
  <c r="H45" i="13"/>
  <c r="I45" i="13" s="1"/>
  <c r="H18" i="13"/>
  <c r="I18" i="13" s="1"/>
  <c r="F9" i="13" l="1"/>
  <c r="G9" i="13" s="1"/>
  <c r="M9" i="13"/>
  <c r="D7" i="13"/>
  <c r="H7" i="13"/>
  <c r="I7" i="13" s="1"/>
  <c r="N7" i="13"/>
  <c r="L9" i="13"/>
  <c r="N9" i="13"/>
  <c r="D8" i="13"/>
  <c r="M7" i="13" l="1"/>
  <c r="F7" i="13"/>
  <c r="G7" i="13" s="1"/>
  <c r="M8" i="13"/>
  <c r="C8" i="13"/>
  <c r="L8" i="13" s="1"/>
  <c r="H9" i="13"/>
  <c r="I9" i="13" s="1"/>
  <c r="E8" i="13"/>
  <c r="N8" i="13" s="1"/>
  <c r="F8" i="13" l="1"/>
  <c r="G8" i="13" s="1"/>
  <c r="H8" i="13"/>
  <c r="I8" i="13" s="1"/>
</calcChain>
</file>

<file path=xl/sharedStrings.xml><?xml version="1.0" encoding="utf-8"?>
<sst xmlns="http://schemas.openxmlformats.org/spreadsheetml/2006/main" count="148" uniqueCount="85">
  <si>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</si>
  <si>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</si>
  <si>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</si>
  <si>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</si>
  <si>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</si>
  <si>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</si>
  <si>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</si>
  <si>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</si>
  <si>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</si>
  <si>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</si>
  <si>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</si>
  <si>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</si>
  <si>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</si>
  <si>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</si>
  <si>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</si>
  <si>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</si>
  <si>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</si>
  <si>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</si>
  <si>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</si>
  <si>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</si>
  <si>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</si>
  <si>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</si>
  <si>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</si>
  <si>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</si>
  <si>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</si>
  <si>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</si>
  <si>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</si>
  <si>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</si>
  <si>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</si>
  <si>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</si>
  <si>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</si>
  <si>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</si>
  <si>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</si>
  <si>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</si>
  <si>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</si>
  <si>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</si>
  <si>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</si>
  <si>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</si>
  <si>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</si>
  <si>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</si>
  <si>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</si>
  <si>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</si>
  <si>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</si>
  <si>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</si>
  <si>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</si>
  <si>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</si>
  <si>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</si>
  <si>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</si>
  <si>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</si>
  <si>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</si>
  <si>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</si>
  <si>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</si>
  <si>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</si>
  <si>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</si>
  <si>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</si>
  <si>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</si>
  <si>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</si>
  <si>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</si>
  <si>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</si>
  <si>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</si>
  <si>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</si>
  <si>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CONTRIBUCIONES A LA SEG. SOCIAL</t>
  </si>
  <si>
    <t>Contrib. Patronales del Sector Privado</t>
  </si>
  <si>
    <t>Contrib. Patronales del Sector Público</t>
  </si>
  <si>
    <t>Año 2025</t>
  </si>
  <si>
    <t>El presente reporte corresponde a operaciones del Gobierno Central. Los ingresos de la Contribución del FOVIAL, se incluyen en reportes a nivel del Sector Público No Financiero.</t>
  </si>
  <si>
    <t>VENTA DE ACTIVOS</t>
  </si>
  <si>
    <t>TRANSFERENCIAS DE CAPITAL</t>
  </si>
  <si>
    <t>RECUPERAC. INVERSIONES FIN</t>
  </si>
  <si>
    <t>INGRESOS TOTALES (1+2+3)</t>
  </si>
  <si>
    <t>3. INGRESOS DE CAPITAL</t>
  </si>
  <si>
    <t>RECUPERAC. INVERSIONES FINANCIERAS</t>
  </si>
  <si>
    <t>Por Impuesto</t>
  </si>
  <si>
    <t>Por Retenciones</t>
  </si>
  <si>
    <t>Impuesto sobre Transacciones (Ley de Agentes Extranjeros)</t>
  </si>
  <si>
    <t>Año 2026</t>
  </si>
  <si>
    <t>Pto. 2026</t>
  </si>
  <si>
    <t>Variac. 26 / Pto. 26</t>
  </si>
  <si>
    <t>Variac. 26 / 25</t>
  </si>
  <si>
    <t>Se omiten variaciones porcentuales absolutas mayores a 200; y también si la variación absoluta en miles de dólares en menor a 49.0.</t>
  </si>
  <si>
    <t>Al 30 Abr.</t>
  </si>
  <si>
    <t xml:space="preserve">COMPARATIVO ACUMULADO AL 30 DE ABRIL DE 2026, VRS EJECUTADO  2025 Y PRESUPUESTO 2026 </t>
  </si>
  <si>
    <t xml:space="preserve">INGRESOS AL 30 DE ABRIL DE 2026, VRS EJECUTADO  2025 </t>
  </si>
  <si>
    <t>Al  30 Abr.</t>
  </si>
  <si>
    <t>Fuente: Dirección General de Tesorería, según reportes definitivos del Departamento de Ingresos Bancarios.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</si>
</sst>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  <numFmt numFmtId="174" formatCode="#,##0.000"/>
  </numFmts>
  <fonts count="19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9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left" inden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4" fontId="1" fillId="0" borderId="0" xfId="1" applyNumberFormat="1" applyFont="1"/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82"/>
  <sheetViews>
    <sheetView showGridLines="0" tabSelected="1" zoomScale="80" zoomScaleNormal="80" zoomScaleSheetLayoutView="70" workbookViewId="0">
      <selection activeCell="AA47" sqref="AA47"/>
    </sheetView>
  </sheetViews>
  <sheetFormatPr baseColWidth="10" defaultRowHeight="13.5"/>
  <cols>
    <col min="1" max="1" width="1.7109375" style="2" customWidth="1"/>
    <col min="2" max="2" width="86.140625" style="2" customWidth="1"/>
    <col min="3" max="3" width="17.140625" style="2" customWidth="1"/>
    <col min="4" max="4" width="12.42578125" style="2" customWidth="1"/>
    <col min="5" max="5" width="12.7109375" style="2" customWidth="1"/>
    <col min="6" max="6" width="11.140625" style="2" customWidth="1"/>
    <col min="7" max="7" width="14" style="2" customWidth="1"/>
    <col min="8" max="9" width="8.42578125" style="2" hidden="1" customWidth="1"/>
    <col min="10" max="10" width="8.140625" style="2" hidden="1" customWidth="1"/>
    <col min="11" max="11" width="8.5703125" style="2" hidden="1" customWidth="1"/>
    <col min="12" max="15" width="7.7109375" style="2" hidden="1" customWidth="1"/>
    <col min="16" max="16" width="16.140625" style="2" customWidth="1"/>
    <col min="17" max="17" width="11.42578125" style="2" customWidth="1"/>
    <col min="18" max="18" width="10" style="2" customWidth="1"/>
    <col min="19" max="19" width="1.7109375" style="2" customWidth="1"/>
    <col min="20" max="20" width="11.42578125" style="2" customWidth="1"/>
    <col min="21" max="21" width="13.7109375" style="2" hidden="1" customWidth="1"/>
    <col min="22" max="22" width="14.855468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39" t="s">
        <v>82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0" t="s">
        <v>1</v>
      </c>
      <c r="C5" s="24" t="s">
        <v>64</v>
      </c>
      <c r="D5" s="41" t="s">
        <v>75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>
      <c r="A6" s="1"/>
      <c r="B6" s="40"/>
      <c r="C6" s="22" t="s">
        <v>83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83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69</v>
      </c>
      <c r="C7" s="4">
        <f>+C9+C45+C55</f>
        <v>3214.0629922000003</v>
      </c>
      <c r="D7" s="4">
        <f>+D9+D45+D55</f>
        <v>767.52181121000012</v>
      </c>
      <c r="E7" s="4">
        <f t="shared" ref="E7:O7" si="0">+E9+E45+E55</f>
        <v>619.38540854999985</v>
      </c>
      <c r="F7" s="4">
        <f t="shared" si="0"/>
        <v>721.48749100000009</v>
      </c>
      <c r="G7" s="4">
        <f t="shared" si="0"/>
        <v>1452.15076669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3560.5454774499995</v>
      </c>
      <c r="Q7" s="5">
        <f t="shared" ref="Q7" si="1">+P7-C7</f>
        <v>346.48248524999917</v>
      </c>
      <c r="R7" s="5">
        <f>IFERROR(IF(OR(ABS(Q7/C7 * 100)&gt;200, ABS(Q7)&lt; 0.049), "", Q7/C7 * 100), "")</f>
        <v>10.780202071050098</v>
      </c>
      <c r="S7" s="1"/>
      <c r="T7" s="6"/>
      <c r="U7" s="6" t="e">
        <f>C7-#REF!</f>
        <v>#REF!</v>
      </c>
      <c r="V7" s="6" t="e">
        <f>P7-#REF!</f>
        <v>#REF!</v>
      </c>
      <c r="Z7" s="23"/>
    </row>
    <row r="8" spans="1:26" ht="21" customHeight="1">
      <c r="A8" s="1"/>
      <c r="B8" s="3" t="s">
        <v>51</v>
      </c>
      <c r="C8" s="4">
        <f>+C9+C45</f>
        <v>3199.1154506200005</v>
      </c>
      <c r="D8" s="4">
        <f>+D9+D45</f>
        <v>767.50095135000015</v>
      </c>
      <c r="E8" s="4">
        <f t="shared" ref="E8:O8" si="2">+E9+E45</f>
        <v>619.35552105999989</v>
      </c>
      <c r="F8" s="4">
        <f t="shared" si="2"/>
        <v>713.47781730000008</v>
      </c>
      <c r="G8" s="4">
        <f t="shared" si="2"/>
        <v>1452.12730394</v>
      </c>
      <c r="H8" s="4">
        <f t="shared" si="2"/>
        <v>0</v>
      </c>
      <c r="I8" s="4">
        <f t="shared" si="2"/>
        <v>0</v>
      </c>
      <c r="J8" s="4">
        <f t="shared" si="2"/>
        <v>0</v>
      </c>
      <c r="K8" s="4">
        <f t="shared" si="2"/>
        <v>0</v>
      </c>
      <c r="L8" s="4">
        <f t="shared" si="2"/>
        <v>0</v>
      </c>
      <c r="M8" s="4">
        <f t="shared" si="2"/>
        <v>0</v>
      </c>
      <c r="N8" s="4">
        <f t="shared" si="2"/>
        <v>0</v>
      </c>
      <c r="O8" s="4">
        <f t="shared" si="2"/>
        <v>0</v>
      </c>
      <c r="P8" s="4">
        <f>SUM(D8:O8)</f>
        <v>3552.4615936500004</v>
      </c>
      <c r="Q8" s="5">
        <f t="shared" ref="Q8:Q46" si="3">+P8-C8</f>
        <v>353.34614302999989</v>
      </c>
      <c r="R8" s="5">
        <f t="shared" ref="R8:R58" si="4">IFERROR(IF(OR(ABS(Q8/C8 * 100)&gt;200, ABS(Q8)&lt; 0.049), "", Q8/C8 * 100), "")</f>
        <v>11.045120080349713</v>
      </c>
      <c r="S8" s="1"/>
      <c r="T8" s="6"/>
      <c r="U8" s="6" t="e">
        <f>C8-#REF!</f>
        <v>#REF!</v>
      </c>
      <c r="V8" s="6" t="e">
        <f>P8-#REF!</f>
        <v>#REF!</v>
      </c>
      <c r="X8" s="28"/>
    </row>
    <row r="9" spans="1:26" ht="21" customHeight="1">
      <c r="A9" s="1"/>
      <c r="B9" s="3" t="s">
        <v>5</v>
      </c>
      <c r="C9" s="5">
        <f>+C10+C13+C17+C18+C25+C37</f>
        <v>3093.1938272400007</v>
      </c>
      <c r="D9" s="5">
        <f>+D10+D13+D17+D18+D25+D37</f>
        <v>741.89454967000017</v>
      </c>
      <c r="E9" s="5">
        <f t="shared" ref="E9:O9" si="5">+E10+E13+E17+E18+E25+E37</f>
        <v>592.13866125999994</v>
      </c>
      <c r="F9" s="5">
        <f t="shared" si="5"/>
        <v>684.42418079000004</v>
      </c>
      <c r="G9" s="5">
        <f t="shared" si="5"/>
        <v>1425.37587826</v>
      </c>
      <c r="H9" s="5">
        <f t="shared" si="5"/>
        <v>0</v>
      </c>
      <c r="I9" s="5">
        <f t="shared" si="5"/>
        <v>0</v>
      </c>
      <c r="J9" s="5">
        <f t="shared" si="5"/>
        <v>0</v>
      </c>
      <c r="K9" s="5">
        <f t="shared" si="5"/>
        <v>0</v>
      </c>
      <c r="L9" s="5">
        <f t="shared" si="5"/>
        <v>0</v>
      </c>
      <c r="M9" s="5">
        <f t="shared" si="5"/>
        <v>0</v>
      </c>
      <c r="N9" s="5">
        <f t="shared" si="5"/>
        <v>0</v>
      </c>
      <c r="O9" s="5">
        <f t="shared" si="5"/>
        <v>0</v>
      </c>
      <c r="P9" s="5">
        <f>SUM(D9:O9)</f>
        <v>3443.8332699800003</v>
      </c>
      <c r="Q9" s="5">
        <f t="shared" si="3"/>
        <v>350.63944273999959</v>
      </c>
      <c r="R9" s="5">
        <f t="shared" si="4"/>
        <v>11.335838047138115</v>
      </c>
      <c r="S9" s="1"/>
      <c r="T9" s="6"/>
      <c r="U9" s="6" t="e">
        <f>C9-#REF!</f>
        <v>#REF!</v>
      </c>
      <c r="V9" s="6" t="e">
        <f>P9-#REF!</f>
        <v>#REF!</v>
      </c>
      <c r="W9" s="23"/>
      <c r="Z9" s="28"/>
    </row>
    <row r="10" spans="1:26" ht="21" customHeight="1">
      <c r="A10" s="1"/>
      <c r="B10" s="7" t="s">
        <v>6</v>
      </c>
      <c r="C10" s="8">
        <f>SUM(C11:C12)</f>
        <v>1262.75319135</v>
      </c>
      <c r="D10" s="8">
        <f>SUM(D11:D12)</f>
        <v>376.25425088999998</v>
      </c>
      <c r="E10" s="8">
        <f>SUM(E11:E12)</f>
        <v>313.58694761000004</v>
      </c>
      <c r="F10" s="8">
        <f t="shared" ref="F10:O10" si="6">SUM(F11:F12)</f>
        <v>358.20013869000002</v>
      </c>
      <c r="G10" s="8">
        <f t="shared" si="6"/>
        <v>364.39035931000001</v>
      </c>
      <c r="H10" s="8">
        <f t="shared" si="6"/>
        <v>0</v>
      </c>
      <c r="I10" s="8">
        <f t="shared" si="6"/>
        <v>0</v>
      </c>
      <c r="J10" s="8">
        <f t="shared" si="6"/>
        <v>0</v>
      </c>
      <c r="K10" s="8">
        <f t="shared" si="6"/>
        <v>0</v>
      </c>
      <c r="L10" s="8">
        <f t="shared" si="6"/>
        <v>0</v>
      </c>
      <c r="M10" s="8">
        <f t="shared" si="6"/>
        <v>0</v>
      </c>
      <c r="N10" s="8">
        <f t="shared" si="6"/>
        <v>0</v>
      </c>
      <c r="O10" s="8">
        <f t="shared" si="6"/>
        <v>0</v>
      </c>
      <c r="P10" s="8">
        <f>SUM(D10:O10)</f>
        <v>1412.4316964999998</v>
      </c>
      <c r="Q10" s="8">
        <f t="shared" si="3"/>
        <v>149.67850514999986</v>
      </c>
      <c r="R10" s="8">
        <f t="shared" si="4"/>
        <v>11.853346020054774</v>
      </c>
      <c r="S10" s="1"/>
      <c r="T10" s="6"/>
      <c r="U10" s="6" t="e">
        <f>C10-#REF!</f>
        <v>#REF!</v>
      </c>
      <c r="V10" s="6" t="e">
        <f>P10-#REF!</f>
        <v>#REF!</v>
      </c>
      <c r="X10" s="28"/>
      <c r="Y10" s="23"/>
    </row>
    <row r="11" spans="1:26" ht="15" customHeight="1">
      <c r="A11" s="1"/>
      <c r="B11" s="9" t="s">
        <v>7</v>
      </c>
      <c r="C11" s="10">
        <v>587.63220464999995</v>
      </c>
      <c r="D11" s="10">
        <v>204.09876256000001</v>
      </c>
      <c r="E11" s="10">
        <v>158.27853944</v>
      </c>
      <c r="F11" s="10">
        <v>155.90993166999999</v>
      </c>
      <c r="G11" s="10">
        <v>171.3294736</v>
      </c>
      <c r="H11" s="10"/>
      <c r="I11" s="10"/>
      <c r="J11" s="10"/>
      <c r="K11" s="10"/>
      <c r="L11" s="10"/>
      <c r="M11" s="10"/>
      <c r="N11" s="10"/>
      <c r="O11" s="10"/>
      <c r="P11" s="10">
        <f t="shared" ref="P11:P46" si="7">SUM(D11:O11)</f>
        <v>689.61670727000001</v>
      </c>
      <c r="Q11" s="10">
        <f t="shared" si="3"/>
        <v>101.98450262000006</v>
      </c>
      <c r="R11" s="10">
        <f t="shared" si="4"/>
        <v>17.355158858378623</v>
      </c>
      <c r="S11" s="1"/>
      <c r="T11" s="6"/>
      <c r="U11" s="6" t="e">
        <f>C11-#REF!</f>
        <v>#REF!</v>
      </c>
      <c r="V11" s="6" t="e">
        <f>P11-#REF!</f>
        <v>#REF!</v>
      </c>
      <c r="Z11" s="28"/>
    </row>
    <row r="12" spans="1:26" ht="15" customHeight="1">
      <c r="A12" s="1"/>
      <c r="B12" s="9" t="s">
        <v>8</v>
      </c>
      <c r="C12" s="10">
        <v>675.1209867</v>
      </c>
      <c r="D12" s="10">
        <v>172.15548833</v>
      </c>
      <c r="E12" s="10">
        <v>155.30840817000001</v>
      </c>
      <c r="F12" s="10">
        <v>202.29020702</v>
      </c>
      <c r="G12" s="10">
        <v>193.06088571000001</v>
      </c>
      <c r="H12" s="10"/>
      <c r="I12" s="10"/>
      <c r="J12" s="10"/>
      <c r="K12" s="10"/>
      <c r="L12" s="10"/>
      <c r="M12" s="10"/>
      <c r="N12" s="10"/>
      <c r="O12" s="10"/>
      <c r="P12" s="10">
        <f t="shared" si="7"/>
        <v>722.81498923000004</v>
      </c>
      <c r="Q12" s="10">
        <f t="shared" si="3"/>
        <v>47.694002530000034</v>
      </c>
      <c r="R12" s="10">
        <f t="shared" si="4"/>
        <v>7.0645119126171636</v>
      </c>
      <c r="S12" s="1"/>
      <c r="T12" s="6"/>
      <c r="U12" s="6" t="e">
        <f>C12-#REF!</f>
        <v>#REF!</v>
      </c>
      <c r="V12" s="6" t="e">
        <f>P12-#REF!</f>
        <v>#REF!</v>
      </c>
      <c r="X12" s="23"/>
      <c r="Y12" s="34"/>
      <c r="Z12" s="28"/>
    </row>
    <row r="13" spans="1:26" ht="21" customHeight="1">
      <c r="A13" s="1"/>
      <c r="B13" s="7" t="s">
        <v>9</v>
      </c>
      <c r="C13" s="8">
        <f>SUM(C14:C16)</f>
        <v>1568.6544479400002</v>
      </c>
      <c r="D13" s="8">
        <f>SUM(D14:D16)</f>
        <v>290.03054058000004</v>
      </c>
      <c r="E13" s="8">
        <f>SUM(E14:E16)</f>
        <v>208.74375823999998</v>
      </c>
      <c r="F13" s="8">
        <f t="shared" ref="F13:O13" si="8">SUM(F14:F16)</f>
        <v>249.20620208999998</v>
      </c>
      <c r="G13" s="8">
        <f t="shared" si="8"/>
        <v>987.94996140000001</v>
      </c>
      <c r="H13" s="8">
        <f t="shared" si="8"/>
        <v>0</v>
      </c>
      <c r="I13" s="8">
        <f t="shared" si="8"/>
        <v>0</v>
      </c>
      <c r="J13" s="8">
        <f t="shared" si="8"/>
        <v>0</v>
      </c>
      <c r="K13" s="8">
        <f t="shared" si="8"/>
        <v>0</v>
      </c>
      <c r="L13" s="8">
        <f t="shared" si="8"/>
        <v>0</v>
      </c>
      <c r="M13" s="8">
        <f t="shared" si="8"/>
        <v>0</v>
      </c>
      <c r="N13" s="8">
        <f t="shared" si="8"/>
        <v>0</v>
      </c>
      <c r="O13" s="8">
        <f t="shared" si="8"/>
        <v>0</v>
      </c>
      <c r="P13" s="8">
        <f>SUM(D13:O13)</f>
        <v>1735.9304623100002</v>
      </c>
      <c r="Q13" s="8">
        <f t="shared" si="3"/>
        <v>167.27601436999998</v>
      </c>
      <c r="R13" s="8">
        <f t="shared" si="4"/>
        <v>10.663662388467481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7</v>
      </c>
      <c r="C14" s="10">
        <v>711.81006312</v>
      </c>
      <c r="D14" s="10">
        <v>6.1974493599999994</v>
      </c>
      <c r="E14" s="10">
        <v>14.747575660000001</v>
      </c>
      <c r="F14" s="10">
        <v>46.206524490000007</v>
      </c>
      <c r="G14" s="10">
        <v>754.30288023000003</v>
      </c>
      <c r="H14" s="10"/>
      <c r="I14" s="10"/>
      <c r="J14" s="10"/>
      <c r="K14" s="10"/>
      <c r="L14" s="10"/>
      <c r="M14" s="10"/>
      <c r="N14" s="10"/>
      <c r="O14" s="10"/>
      <c r="P14" s="10">
        <f t="shared" si="7"/>
        <v>821.45442974000002</v>
      </c>
      <c r="Q14" s="10">
        <f t="shared" si="3"/>
        <v>109.64436662000003</v>
      </c>
      <c r="R14" s="10">
        <f t="shared" si="4"/>
        <v>15.403598839191417</v>
      </c>
      <c r="S14" s="1"/>
      <c r="T14" s="6"/>
      <c r="U14" s="6" t="e">
        <f>C14-#REF!</f>
        <v>#REF!</v>
      </c>
      <c r="V14" s="6" t="e">
        <f>P14-#REF!</f>
        <v>#REF!</v>
      </c>
      <c r="X14" s="28"/>
    </row>
    <row r="15" spans="1:26" ht="15" customHeight="1">
      <c r="A15" s="1"/>
      <c r="B15" s="9" t="s">
        <v>10</v>
      </c>
      <c r="C15" s="10">
        <v>567.61401323000007</v>
      </c>
      <c r="D15" s="10">
        <v>193.64770957000002</v>
      </c>
      <c r="E15" s="10">
        <v>119.19167783</v>
      </c>
      <c r="F15" s="10">
        <v>131.07970107</v>
      </c>
      <c r="G15" s="10">
        <v>151.82360365</v>
      </c>
      <c r="H15" s="10"/>
      <c r="I15" s="10"/>
      <c r="J15" s="10"/>
      <c r="K15" s="10"/>
      <c r="L15" s="10"/>
      <c r="M15" s="10"/>
      <c r="N15" s="10"/>
      <c r="O15" s="10"/>
      <c r="P15" s="10">
        <f t="shared" si="7"/>
        <v>595.74269212000002</v>
      </c>
      <c r="Q15" s="10">
        <f t="shared" si="3"/>
        <v>28.128678889999946</v>
      </c>
      <c r="R15" s="10">
        <f t="shared" si="4"/>
        <v>4.9555997974634325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15" customHeight="1">
      <c r="A16" s="1"/>
      <c r="B16" s="9" t="s">
        <v>11</v>
      </c>
      <c r="C16" s="10">
        <v>289.23037159</v>
      </c>
      <c r="D16" s="10">
        <v>90.185381649999997</v>
      </c>
      <c r="E16" s="10">
        <v>74.804504749999992</v>
      </c>
      <c r="F16" s="10">
        <v>71.91997653</v>
      </c>
      <c r="G16" s="10">
        <v>81.823477519999997</v>
      </c>
      <c r="H16" s="10"/>
      <c r="I16" s="10"/>
      <c r="J16" s="10"/>
      <c r="K16" s="10"/>
      <c r="L16" s="10"/>
      <c r="M16" s="10"/>
      <c r="N16" s="10"/>
      <c r="O16" s="10"/>
      <c r="P16" s="10">
        <f t="shared" si="7"/>
        <v>318.73334044999996</v>
      </c>
      <c r="Q16" s="10">
        <f t="shared" si="3"/>
        <v>29.502968859999953</v>
      </c>
      <c r="R16" s="10">
        <f t="shared" si="4"/>
        <v>10.200508576541207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6" ht="21" customHeight="1">
      <c r="A17" s="1"/>
      <c r="B17" s="7" t="s">
        <v>52</v>
      </c>
      <c r="C17" s="8">
        <v>116.77265740999999</v>
      </c>
      <c r="D17" s="8">
        <v>32.348088109999999</v>
      </c>
      <c r="E17" s="8">
        <v>30.021731629999998</v>
      </c>
      <c r="F17" s="8">
        <v>36.027690710000002</v>
      </c>
      <c r="G17" s="8">
        <v>31.435842179999998</v>
      </c>
      <c r="H17" s="8"/>
      <c r="I17" s="8"/>
      <c r="J17" s="8"/>
      <c r="K17" s="8"/>
      <c r="L17" s="8"/>
      <c r="M17" s="8"/>
      <c r="N17" s="8"/>
      <c r="O17" s="8"/>
      <c r="P17" s="8">
        <f t="shared" si="7"/>
        <v>129.83335263000001</v>
      </c>
      <c r="Q17" s="8">
        <f t="shared" si="3"/>
        <v>13.060695220000014</v>
      </c>
      <c r="R17" s="8">
        <f t="shared" si="4"/>
        <v>11.184720387190181</v>
      </c>
      <c r="S17" s="1"/>
      <c r="T17" s="6"/>
      <c r="U17" s="6" t="e">
        <f>C17-#REF!</f>
        <v>#REF!</v>
      </c>
      <c r="V17" s="6" t="e">
        <f>P17-#REF!</f>
        <v>#REF!</v>
      </c>
      <c r="Y17" s="34"/>
      <c r="Z17" s="28"/>
    </row>
    <row r="18" spans="1:26" ht="21" customHeight="1">
      <c r="A18" s="1"/>
      <c r="B18" s="7" t="s">
        <v>12</v>
      </c>
      <c r="C18" s="8">
        <f>SUM(C19:C24)</f>
        <v>77.364425649999987</v>
      </c>
      <c r="D18" s="8">
        <f>SUM(D19:D24)</f>
        <v>24.526651269999999</v>
      </c>
      <c r="E18" s="8">
        <f>SUM(E19:E24)</f>
        <v>19.882915440000001</v>
      </c>
      <c r="F18" s="8">
        <f t="shared" ref="F18:O18" si="9">SUM(F19:F24)</f>
        <v>20.19157581</v>
      </c>
      <c r="G18" s="8">
        <f t="shared" si="9"/>
        <v>21.068471710000001</v>
      </c>
      <c r="H18" s="8">
        <f t="shared" si="9"/>
        <v>0</v>
      </c>
      <c r="I18" s="8">
        <f t="shared" si="9"/>
        <v>0</v>
      </c>
      <c r="J18" s="8">
        <f t="shared" si="9"/>
        <v>0</v>
      </c>
      <c r="K18" s="8">
        <f t="shared" si="9"/>
        <v>0</v>
      </c>
      <c r="L18" s="8">
        <f t="shared" si="9"/>
        <v>0</v>
      </c>
      <c r="M18" s="8">
        <f t="shared" si="9"/>
        <v>0</v>
      </c>
      <c r="N18" s="8">
        <f t="shared" si="9"/>
        <v>0</v>
      </c>
      <c r="O18" s="8">
        <f t="shared" si="9"/>
        <v>0</v>
      </c>
      <c r="P18" s="8">
        <f>SUM(D18:O18)</f>
        <v>85.669614229999993</v>
      </c>
      <c r="Q18" s="8">
        <f t="shared" si="3"/>
        <v>8.3051885800000065</v>
      </c>
      <c r="R18" s="8">
        <f t="shared" si="4"/>
        <v>10.735151861106084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6" ht="15" customHeight="1">
      <c r="A19" s="1"/>
      <c r="B19" s="9" t="s">
        <v>13</v>
      </c>
      <c r="C19" s="10">
        <v>9.2840744899999983</v>
      </c>
      <c r="D19" s="10">
        <v>2.1418552499999999</v>
      </c>
      <c r="E19" s="10">
        <v>2.1553232700000002</v>
      </c>
      <c r="F19" s="10">
        <v>2.9422967299999998</v>
      </c>
      <c r="G19" s="10">
        <v>2.6481703699999999</v>
      </c>
      <c r="H19" s="10"/>
      <c r="I19" s="10"/>
      <c r="J19" s="10"/>
      <c r="K19" s="10"/>
      <c r="L19" s="10"/>
      <c r="M19" s="10"/>
      <c r="N19" s="10"/>
      <c r="O19" s="10"/>
      <c r="P19" s="10">
        <f t="shared" si="7"/>
        <v>9.8876456200000007</v>
      </c>
      <c r="Q19" s="10">
        <f t="shared" si="3"/>
        <v>0.6035711300000024</v>
      </c>
      <c r="R19" s="10">
        <f t="shared" si="4"/>
        <v>6.5011448437872517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6" ht="15" customHeight="1">
      <c r="A20" s="1"/>
      <c r="B20" s="9" t="s">
        <v>14</v>
      </c>
      <c r="C20" s="10">
        <v>33.762785149999999</v>
      </c>
      <c r="D20" s="10">
        <v>11.411347939999999</v>
      </c>
      <c r="E20" s="10">
        <v>8.0884466800000006</v>
      </c>
      <c r="F20" s="10">
        <v>7.4900614400000007</v>
      </c>
      <c r="G20" s="10">
        <v>8.9332558500000019</v>
      </c>
      <c r="H20" s="10"/>
      <c r="I20" s="10"/>
      <c r="J20" s="10"/>
      <c r="K20" s="10"/>
      <c r="L20" s="10"/>
      <c r="M20" s="10"/>
      <c r="N20" s="10"/>
      <c r="O20" s="10"/>
      <c r="P20" s="10">
        <f t="shared" si="7"/>
        <v>35.923111910000003</v>
      </c>
      <c r="Q20" s="10">
        <f t="shared" si="3"/>
        <v>2.1603267600000038</v>
      </c>
      <c r="R20" s="10">
        <f t="shared" si="4"/>
        <v>6.39854428597104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6" ht="15" customHeight="1">
      <c r="A21" s="1"/>
      <c r="B21" s="9" t="s">
        <v>15</v>
      </c>
      <c r="C21" s="10">
        <v>9.3505171800000006</v>
      </c>
      <c r="D21" s="10">
        <v>2.8361586399999998</v>
      </c>
      <c r="E21" s="10">
        <v>2.4269306200000003</v>
      </c>
      <c r="F21" s="10">
        <v>3.1490055899999998</v>
      </c>
      <c r="G21" s="10">
        <v>2.5451416099999999</v>
      </c>
      <c r="H21" s="10"/>
      <c r="I21" s="10"/>
      <c r="J21" s="10"/>
      <c r="K21" s="10"/>
      <c r="L21" s="10"/>
      <c r="M21" s="10"/>
      <c r="N21" s="10"/>
      <c r="O21" s="10"/>
      <c r="P21" s="10">
        <f t="shared" si="7"/>
        <v>10.957236459999999</v>
      </c>
      <c r="Q21" s="10">
        <f t="shared" si="3"/>
        <v>1.6067192799999983</v>
      </c>
      <c r="R21" s="10">
        <f t="shared" si="4"/>
        <v>17.183212961061027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6" ht="15" customHeight="1">
      <c r="A22" s="1"/>
      <c r="B22" s="9" t="s">
        <v>16</v>
      </c>
      <c r="C22" s="10">
        <v>23.714994620000002</v>
      </c>
      <c r="D22" s="10">
        <v>6.9201431300000005</v>
      </c>
      <c r="E22" s="10">
        <v>6.0499522099999998</v>
      </c>
      <c r="F22" s="10">
        <v>5.5397766200000005</v>
      </c>
      <c r="G22" s="10">
        <v>6.2786742699999998</v>
      </c>
      <c r="H22" s="10"/>
      <c r="I22" s="10"/>
      <c r="J22" s="10"/>
      <c r="K22" s="10"/>
      <c r="L22" s="10"/>
      <c r="M22" s="10"/>
      <c r="N22" s="10"/>
      <c r="O22" s="10"/>
      <c r="P22" s="10">
        <f t="shared" si="7"/>
        <v>24.788546230000001</v>
      </c>
      <c r="Q22" s="10">
        <f t="shared" si="3"/>
        <v>1.0735516099999991</v>
      </c>
      <c r="R22" s="10">
        <f t="shared" si="4"/>
        <v>4.5268895363552861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6" ht="15" customHeight="1">
      <c r="A23" s="1"/>
      <c r="B23" s="9" t="s">
        <v>17</v>
      </c>
      <c r="C23" s="10">
        <v>0.19683862999999999</v>
      </c>
      <c r="D23" s="10">
        <v>5.4990009999999999E-2</v>
      </c>
      <c r="E23" s="10">
        <v>5.1216459999999998E-2</v>
      </c>
      <c r="F23" s="10">
        <v>3.3731690000000002E-2</v>
      </c>
      <c r="G23" s="10">
        <v>5.079765E-2</v>
      </c>
      <c r="H23" s="10"/>
      <c r="I23" s="10"/>
      <c r="J23" s="10"/>
      <c r="K23" s="10"/>
      <c r="L23" s="10"/>
      <c r="M23" s="10"/>
      <c r="N23" s="10"/>
      <c r="O23" s="10"/>
      <c r="P23" s="10">
        <f t="shared" si="7"/>
        <v>0.19073581000000001</v>
      </c>
      <c r="Q23" s="10">
        <f t="shared" si="3"/>
        <v>-6.102819999999981E-3</v>
      </c>
      <c r="R23" s="10" t="str">
        <f t="shared" si="4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6" ht="15" customHeight="1">
      <c r="A24" s="1"/>
      <c r="B24" s="9" t="s">
        <v>18</v>
      </c>
      <c r="C24" s="10">
        <v>1.05521558</v>
      </c>
      <c r="D24" s="10">
        <v>1.1621563000000001</v>
      </c>
      <c r="E24" s="10">
        <v>1.1110462000000001</v>
      </c>
      <c r="F24" s="10">
        <v>1.0367037399999999</v>
      </c>
      <c r="G24" s="10">
        <v>0.61243196</v>
      </c>
      <c r="H24" s="10"/>
      <c r="I24" s="10"/>
      <c r="J24" s="10"/>
      <c r="K24" s="10"/>
      <c r="L24" s="10"/>
      <c r="M24" s="10"/>
      <c r="N24" s="10"/>
      <c r="O24" s="10"/>
      <c r="P24" s="10">
        <f t="shared" si="7"/>
        <v>3.9223382</v>
      </c>
      <c r="Q24" s="10">
        <f t="shared" si="3"/>
        <v>2.86712262</v>
      </c>
      <c r="R24" s="10" t="str">
        <f t="shared" si="4"/>
        <v/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6" ht="21" customHeight="1">
      <c r="A25" s="1"/>
      <c r="B25" s="7" t="s">
        <v>19</v>
      </c>
      <c r="C25" s="8">
        <f>SUM(C26:C30,C33:C34)</f>
        <v>39.806475890000002</v>
      </c>
      <c r="D25" s="8">
        <f>SUM(D26:D30,D33:D34)</f>
        <v>11.02462588</v>
      </c>
      <c r="E25" s="8">
        <f t="shared" ref="E25:O25" si="10">SUM(E26:E30,E33:E34)</f>
        <v>12.083126879999998</v>
      </c>
      <c r="F25" s="8">
        <f t="shared" si="10"/>
        <v>13.620430270000002</v>
      </c>
      <c r="G25" s="8">
        <f t="shared" si="10"/>
        <v>12.197311830000002</v>
      </c>
      <c r="H25" s="8">
        <f t="shared" si="10"/>
        <v>0</v>
      </c>
      <c r="I25" s="8">
        <f t="shared" si="10"/>
        <v>0</v>
      </c>
      <c r="J25" s="8">
        <f t="shared" si="10"/>
        <v>0</v>
      </c>
      <c r="K25" s="8">
        <f t="shared" si="10"/>
        <v>0</v>
      </c>
      <c r="L25" s="8">
        <f t="shared" si="10"/>
        <v>0</v>
      </c>
      <c r="M25" s="8">
        <f t="shared" si="10"/>
        <v>0</v>
      </c>
      <c r="N25" s="8">
        <f t="shared" si="10"/>
        <v>0</v>
      </c>
      <c r="O25" s="8">
        <f t="shared" si="10"/>
        <v>0</v>
      </c>
      <c r="P25" s="8">
        <f>SUM(D25:O25)</f>
        <v>48.925494860000001</v>
      </c>
      <c r="Q25" s="8">
        <f t="shared" si="3"/>
        <v>9.1190189699999991</v>
      </c>
      <c r="R25" s="8">
        <f t="shared" si="4"/>
        <v>22.90838052381029</v>
      </c>
      <c r="S25" s="1"/>
      <c r="T25" s="6"/>
      <c r="U25" s="6" t="e">
        <f>C25-#REF!</f>
        <v>#REF!</v>
      </c>
      <c r="V25" s="6" t="e">
        <f>P25-#REF!</f>
        <v>#REF!</v>
      </c>
      <c r="X25" s="28"/>
    </row>
    <row r="26" spans="1:26" ht="15" customHeight="1">
      <c r="A26" s="1"/>
      <c r="B26" s="9" t="s">
        <v>20</v>
      </c>
      <c r="C26" s="10">
        <v>22.621796920000001</v>
      </c>
      <c r="D26" s="10">
        <v>6.7315423899999995</v>
      </c>
      <c r="E26" s="10">
        <v>7.4191265899999994</v>
      </c>
      <c r="F26" s="10">
        <v>8.4907488799999999</v>
      </c>
      <c r="G26" s="10">
        <v>7.4725469100000002</v>
      </c>
      <c r="H26" s="10"/>
      <c r="I26" s="10"/>
      <c r="J26" s="10"/>
      <c r="K26" s="10"/>
      <c r="L26" s="10"/>
      <c r="M26" s="10"/>
      <c r="N26" s="10"/>
      <c r="O26" s="10"/>
      <c r="P26" s="10">
        <f t="shared" si="7"/>
        <v>30.113964769999995</v>
      </c>
      <c r="Q26" s="10">
        <f t="shared" si="3"/>
        <v>7.4921678499999942</v>
      </c>
      <c r="R26" s="10">
        <f t="shared" si="4"/>
        <v>33.119242810354052</v>
      </c>
      <c r="S26" s="1"/>
      <c r="T26" s="6"/>
      <c r="U26" s="6" t="e">
        <f>C26-#REF!</f>
        <v>#REF!</v>
      </c>
      <c r="V26" s="6" t="e">
        <f>P26-#REF!</f>
        <v>#REF!</v>
      </c>
    </row>
    <row r="27" spans="1:26" ht="15" hidden="1" customHeight="1">
      <c r="A27" s="20"/>
      <c r="B27" s="9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/>
      <c r="I27" s="10"/>
      <c r="J27" s="10"/>
      <c r="K27" s="10"/>
      <c r="L27" s="10"/>
      <c r="M27" s="10"/>
      <c r="N27" s="10"/>
      <c r="O27" s="10"/>
      <c r="P27" s="10">
        <f t="shared" si="7"/>
        <v>0</v>
      </c>
      <c r="Q27" s="10">
        <f t="shared" si="3"/>
        <v>0</v>
      </c>
      <c r="R27" s="10" t="str">
        <f t="shared" si="4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6" ht="15" hidden="1" customHeight="1">
      <c r="A28" s="20"/>
      <c r="B28" s="9" t="s">
        <v>22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7"/>
        <v>0</v>
      </c>
      <c r="Q28" s="10">
        <f t="shared" si="3"/>
        <v>0</v>
      </c>
      <c r="R28" s="10" t="str">
        <f t="shared" si="4"/>
        <v/>
      </c>
      <c r="S28" s="1"/>
      <c r="T28" s="6"/>
      <c r="U28" s="6" t="e">
        <f>C28-#REF!</f>
        <v>#REF!</v>
      </c>
      <c r="V28" s="6" t="e">
        <f>P28-#REF!</f>
        <v>#REF!</v>
      </c>
    </row>
    <row r="29" spans="1:26" ht="15" customHeight="1">
      <c r="A29" s="1"/>
      <c r="B29" s="9" t="s">
        <v>23</v>
      </c>
      <c r="C29" s="10">
        <v>8.5712411199999998</v>
      </c>
      <c r="D29" s="10">
        <v>2.0693807900000003</v>
      </c>
      <c r="E29" s="10">
        <v>2.50862644</v>
      </c>
      <c r="F29" s="10">
        <v>2.6655300000000004</v>
      </c>
      <c r="G29" s="10">
        <v>2.4939499399999998</v>
      </c>
      <c r="H29" s="10"/>
      <c r="I29" s="10"/>
      <c r="J29" s="10"/>
      <c r="K29" s="10"/>
      <c r="L29" s="10"/>
      <c r="M29" s="10"/>
      <c r="N29" s="10"/>
      <c r="O29" s="10"/>
      <c r="P29" s="10">
        <f t="shared" si="7"/>
        <v>9.7374871700000014</v>
      </c>
      <c r="Q29" s="10">
        <f t="shared" si="3"/>
        <v>1.1662460500000016</v>
      </c>
      <c r="R29" s="10">
        <f t="shared" si="4"/>
        <v>13.60650148178309</v>
      </c>
      <c r="S29" s="1"/>
      <c r="T29" s="6"/>
      <c r="U29" s="6" t="e">
        <f>C29-#REF!</f>
        <v>#REF!</v>
      </c>
      <c r="V29" s="6" t="e">
        <f>P29-#REF!</f>
        <v>#REF!</v>
      </c>
    </row>
    <row r="30" spans="1:26" ht="15.75" hidden="1" customHeight="1">
      <c r="A30" s="20"/>
      <c r="B30" s="9" t="s">
        <v>24</v>
      </c>
      <c r="C30" s="10">
        <f>+C31+C32</f>
        <v>0</v>
      </c>
      <c r="D30" s="10">
        <f>+D31+D32</f>
        <v>0</v>
      </c>
      <c r="E30" s="10">
        <f>+E31+E32</f>
        <v>0</v>
      </c>
      <c r="F30" s="10">
        <f t="shared" ref="F30:O30" si="11">+F31+F32</f>
        <v>0</v>
      </c>
      <c r="G30" s="10">
        <f t="shared" si="11"/>
        <v>0</v>
      </c>
      <c r="H30" s="10">
        <f t="shared" si="11"/>
        <v>0</v>
      </c>
      <c r="I30" s="10">
        <f t="shared" si="11"/>
        <v>0</v>
      </c>
      <c r="J30" s="10">
        <f t="shared" si="11"/>
        <v>0</v>
      </c>
      <c r="K30" s="10">
        <f t="shared" si="11"/>
        <v>0</v>
      </c>
      <c r="L30" s="10">
        <f t="shared" si="11"/>
        <v>0</v>
      </c>
      <c r="M30" s="10">
        <f t="shared" si="11"/>
        <v>0</v>
      </c>
      <c r="N30" s="10">
        <f t="shared" si="11"/>
        <v>0</v>
      </c>
      <c r="O30" s="10">
        <f t="shared" si="11"/>
        <v>0</v>
      </c>
      <c r="P30" s="10">
        <f>SUM(D30:O30)</f>
        <v>0</v>
      </c>
      <c r="Q30" s="10">
        <f t="shared" si="3"/>
        <v>0</v>
      </c>
      <c r="R30" s="10" t="str">
        <f t="shared" si="4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6" ht="15.75" hidden="1" customHeight="1">
      <c r="A31" s="20"/>
      <c r="B31" s="11" t="s">
        <v>25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/>
      <c r="I31" s="10"/>
      <c r="J31" s="10"/>
      <c r="K31" s="10"/>
      <c r="L31" s="10"/>
      <c r="M31" s="10"/>
      <c r="N31" s="10"/>
      <c r="O31" s="10"/>
      <c r="P31" s="10">
        <f t="shared" si="7"/>
        <v>0</v>
      </c>
      <c r="Q31" s="10">
        <f t="shared" si="3"/>
        <v>0</v>
      </c>
      <c r="R31" s="10" t="str">
        <f t="shared" si="4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6" ht="15" hidden="1" customHeight="1">
      <c r="A32" s="20"/>
      <c r="B32" s="11" t="s">
        <v>26</v>
      </c>
      <c r="C32" s="10"/>
      <c r="D32" s="10">
        <v>0</v>
      </c>
      <c r="E32" s="10">
        <v>0</v>
      </c>
      <c r="F32" s="10">
        <v>0</v>
      </c>
      <c r="G32" s="10">
        <v>0</v>
      </c>
      <c r="H32" s="10"/>
      <c r="I32" s="10"/>
      <c r="J32" s="10"/>
      <c r="K32" s="10"/>
      <c r="L32" s="10"/>
      <c r="M32" s="10"/>
      <c r="N32" s="10"/>
      <c r="O32" s="10"/>
      <c r="P32" s="10">
        <f t="shared" si="7"/>
        <v>0</v>
      </c>
      <c r="Q32" s="10">
        <f t="shared" si="3"/>
        <v>0</v>
      </c>
      <c r="R32" s="10" t="str">
        <f t="shared" si="4"/>
        <v/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15" customHeight="1">
      <c r="A33" s="1"/>
      <c r="B33" s="9" t="s">
        <v>57</v>
      </c>
      <c r="C33" s="10">
        <v>8.6134378500000004</v>
      </c>
      <c r="D33" s="10">
        <v>2.21505017</v>
      </c>
      <c r="E33" s="10">
        <v>2.1551840699999998</v>
      </c>
      <c r="F33" s="10">
        <v>2.4496661099999999</v>
      </c>
      <c r="G33" s="10">
        <v>2.2291675</v>
      </c>
      <c r="H33" s="10"/>
      <c r="I33" s="10"/>
      <c r="J33" s="10"/>
      <c r="K33" s="10"/>
      <c r="L33" s="10"/>
      <c r="M33" s="10"/>
      <c r="N33" s="10"/>
      <c r="O33" s="10"/>
      <c r="P33" s="10">
        <f t="shared" si="7"/>
        <v>9.0490678500000001</v>
      </c>
      <c r="Q33" s="10">
        <f t="shared" ref="Q33:Q36" si="12">+P33-C33</f>
        <v>0.43562999999999974</v>
      </c>
      <c r="R33" s="10">
        <f t="shared" si="4"/>
        <v>5.0575624690900822</v>
      </c>
      <c r="S33" s="1"/>
      <c r="T33" s="6"/>
      <c r="U33" s="6" t="e">
        <f>C33-#REF!</f>
        <v>#REF!</v>
      </c>
      <c r="V33" s="6" t="e">
        <f>P33-#REF!</f>
        <v>#REF!</v>
      </c>
    </row>
    <row r="34" spans="1:25" ht="15" customHeight="1">
      <c r="A34" s="1"/>
      <c r="B34" s="9" t="s">
        <v>74</v>
      </c>
      <c r="C34" s="10">
        <f>+C35+C36</f>
        <v>0</v>
      </c>
      <c r="D34" s="10">
        <f>+D35+D36</f>
        <v>8.6525300000000003E-3</v>
      </c>
      <c r="E34" s="10">
        <f>+E35+E36</f>
        <v>1.8978000000000002E-4</v>
      </c>
      <c r="F34" s="10">
        <f t="shared" ref="F34:O34" si="13">+F35+F36</f>
        <v>1.448528E-2</v>
      </c>
      <c r="G34" s="10">
        <f t="shared" si="13"/>
        <v>1.64748E-3</v>
      </c>
      <c r="H34" s="10">
        <f t="shared" si="13"/>
        <v>0</v>
      </c>
      <c r="I34" s="10">
        <f t="shared" si="13"/>
        <v>0</v>
      </c>
      <c r="J34" s="10">
        <f t="shared" si="13"/>
        <v>0</v>
      </c>
      <c r="K34" s="10">
        <f t="shared" si="13"/>
        <v>0</v>
      </c>
      <c r="L34" s="10">
        <f t="shared" si="13"/>
        <v>0</v>
      </c>
      <c r="M34" s="10">
        <f t="shared" si="13"/>
        <v>0</v>
      </c>
      <c r="N34" s="10">
        <f t="shared" si="13"/>
        <v>0</v>
      </c>
      <c r="O34" s="10">
        <f t="shared" si="13"/>
        <v>0</v>
      </c>
      <c r="P34" s="10">
        <f>SUM(D34:O34)</f>
        <v>2.4975070000000002E-2</v>
      </c>
      <c r="Q34" s="10">
        <f t="shared" si="12"/>
        <v>2.4975070000000002E-2</v>
      </c>
      <c r="R34" s="10" t="str">
        <f t="shared" si="4"/>
        <v/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hidden="1" customHeight="1">
      <c r="A35" s="20"/>
      <c r="B35" s="11" t="s">
        <v>72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>
        <f t="shared" ref="P35:P36" si="14">SUM(D35:O35)</f>
        <v>0</v>
      </c>
      <c r="Q35" s="10">
        <f t="shared" si="12"/>
        <v>0</v>
      </c>
      <c r="R35" s="10" t="str">
        <f t="shared" si="4"/>
        <v/>
      </c>
      <c r="S35" s="1"/>
      <c r="T35" s="6"/>
      <c r="U35" s="6" t="e">
        <f>C35-#REF!</f>
        <v>#REF!</v>
      </c>
      <c r="V35" s="6" t="e">
        <f>P35-#REF!</f>
        <v>#REF!</v>
      </c>
    </row>
    <row r="36" spans="1:25" ht="15" hidden="1" customHeight="1">
      <c r="A36" s="20"/>
      <c r="B36" s="11" t="s">
        <v>73</v>
      </c>
      <c r="C36" s="10"/>
      <c r="D36" s="10">
        <v>8.6525300000000003E-3</v>
      </c>
      <c r="E36" s="10">
        <v>1.8978000000000002E-4</v>
      </c>
      <c r="F36" s="10">
        <v>1.448528E-2</v>
      </c>
      <c r="G36" s="10">
        <v>1.64748E-3</v>
      </c>
      <c r="H36" s="10"/>
      <c r="I36" s="10"/>
      <c r="J36" s="10"/>
      <c r="K36" s="10"/>
      <c r="L36" s="10"/>
      <c r="M36" s="10"/>
      <c r="N36" s="10"/>
      <c r="O36" s="10"/>
      <c r="P36" s="10">
        <f t="shared" si="14"/>
        <v>2.4975070000000002E-2</v>
      </c>
      <c r="Q36" s="10">
        <f t="shared" si="12"/>
        <v>2.4975070000000002E-2</v>
      </c>
      <c r="R36" s="10" t="str">
        <f t="shared" si="4"/>
        <v/>
      </c>
      <c r="S36" s="1"/>
      <c r="T36" s="6"/>
      <c r="U36" s="6" t="e">
        <f>C36-#REF!</f>
        <v>#REF!</v>
      </c>
      <c r="V36" s="6" t="e">
        <f>P36-#REF!</f>
        <v>#REF!</v>
      </c>
    </row>
    <row r="37" spans="1:25" ht="21" customHeight="1">
      <c r="A37" s="1"/>
      <c r="B37" s="7" t="s">
        <v>27</v>
      </c>
      <c r="C37" s="8">
        <f>SUM(C38:C44)</f>
        <v>27.842628999999999</v>
      </c>
      <c r="D37" s="8">
        <f>SUM(D38:D44)</f>
        <v>7.7103929399999993</v>
      </c>
      <c r="E37" s="8">
        <f>SUM(E38:E44)</f>
        <v>7.8201814600000006</v>
      </c>
      <c r="F37" s="8">
        <f t="shared" ref="F37:O37" si="15">SUM(F38:F44)</f>
        <v>7.1781432200000008</v>
      </c>
      <c r="G37" s="8">
        <f t="shared" si="15"/>
        <v>8.3339318300000009</v>
      </c>
      <c r="H37" s="8">
        <f t="shared" si="15"/>
        <v>0</v>
      </c>
      <c r="I37" s="8">
        <f t="shared" si="15"/>
        <v>0</v>
      </c>
      <c r="J37" s="8">
        <f t="shared" si="15"/>
        <v>0</v>
      </c>
      <c r="K37" s="8">
        <f t="shared" si="15"/>
        <v>0</v>
      </c>
      <c r="L37" s="8">
        <f t="shared" si="15"/>
        <v>0</v>
      </c>
      <c r="M37" s="8">
        <f t="shared" si="15"/>
        <v>0</v>
      </c>
      <c r="N37" s="8">
        <f t="shared" si="15"/>
        <v>0</v>
      </c>
      <c r="O37" s="8">
        <f t="shared" si="15"/>
        <v>0</v>
      </c>
      <c r="P37" s="8">
        <f>SUM(D37:O37)</f>
        <v>31.042649450000003</v>
      </c>
      <c r="Q37" s="8">
        <f t="shared" si="3"/>
        <v>3.2000204500000038</v>
      </c>
      <c r="R37" s="8">
        <f t="shared" si="4"/>
        <v>11.493240993873115</v>
      </c>
      <c r="S37" s="1"/>
      <c r="T37" s="6"/>
      <c r="U37" s="6" t="e">
        <f>C37-#REF!</f>
        <v>#REF!</v>
      </c>
      <c r="V37" s="6" t="e">
        <f>P37-#REF!</f>
        <v>#REF!</v>
      </c>
      <c r="X37" s="23"/>
      <c r="Y37" s="23"/>
    </row>
    <row r="38" spans="1:25" ht="15" customHeight="1">
      <c r="A38" s="1"/>
      <c r="B38" s="9" t="s">
        <v>28</v>
      </c>
      <c r="C38" s="10">
        <v>6.8671208100000003</v>
      </c>
      <c r="D38" s="10">
        <v>1.6663607499999999</v>
      </c>
      <c r="E38" s="10">
        <v>2.1646796100000003</v>
      </c>
      <c r="F38" s="10">
        <v>1.99572452</v>
      </c>
      <c r="G38" s="10">
        <v>2.0328789899999999</v>
      </c>
      <c r="H38" s="10"/>
      <c r="I38" s="10"/>
      <c r="J38" s="10"/>
      <c r="K38" s="10"/>
      <c r="L38" s="10"/>
      <c r="M38" s="10"/>
      <c r="N38" s="10"/>
      <c r="O38" s="10"/>
      <c r="P38" s="10">
        <f t="shared" si="7"/>
        <v>7.8596438700000011</v>
      </c>
      <c r="Q38" s="10">
        <f t="shared" si="3"/>
        <v>0.99252306000000079</v>
      </c>
      <c r="R38" s="10">
        <f t="shared" si="4"/>
        <v>14.453263419432993</v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customHeight="1">
      <c r="A39" s="1"/>
      <c r="B39" s="9" t="s">
        <v>29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/>
      <c r="I39" s="10"/>
      <c r="J39" s="10"/>
      <c r="K39" s="10"/>
      <c r="L39" s="10"/>
      <c r="M39" s="10"/>
      <c r="N39" s="10"/>
      <c r="O39" s="10"/>
      <c r="P39" s="10">
        <f t="shared" si="7"/>
        <v>0</v>
      </c>
      <c r="Q39" s="10">
        <f t="shared" si="3"/>
        <v>0</v>
      </c>
      <c r="R39" s="10" t="str">
        <f t="shared" si="4"/>
        <v/>
      </c>
      <c r="S39" s="1"/>
      <c r="T39" s="6"/>
      <c r="U39" s="6" t="e">
        <f>C39-#REF!</f>
        <v>#REF!</v>
      </c>
      <c r="V39" s="6" t="e">
        <f>P39-#REF!</f>
        <v>#REF!</v>
      </c>
      <c r="Y39" s="23"/>
    </row>
    <row r="40" spans="1:25" ht="15" customHeight="1">
      <c r="A40" s="1"/>
      <c r="B40" s="9" t="s">
        <v>30</v>
      </c>
      <c r="C40" s="10">
        <v>20.355670399999997</v>
      </c>
      <c r="D40" s="10">
        <v>5.8098438999999997</v>
      </c>
      <c r="E40" s="10">
        <v>5.555231</v>
      </c>
      <c r="F40" s="10">
        <v>5.1824187000000004</v>
      </c>
      <c r="G40" s="10">
        <v>5.9665937000000007</v>
      </c>
      <c r="H40" s="10"/>
      <c r="I40" s="10"/>
      <c r="J40" s="10"/>
      <c r="K40" s="10"/>
      <c r="L40" s="10"/>
      <c r="M40" s="10"/>
      <c r="N40" s="10"/>
      <c r="O40" s="10"/>
      <c r="P40" s="10">
        <f t="shared" si="7"/>
        <v>22.5140873</v>
      </c>
      <c r="Q40" s="10">
        <f t="shared" si="3"/>
        <v>2.1584169000000024</v>
      </c>
      <c r="R40" s="10">
        <f t="shared" si="4"/>
        <v>10.603516649591667</v>
      </c>
      <c r="S40" s="1"/>
      <c r="T40" s="6"/>
      <c r="U40" s="6" t="e">
        <f>C40-#REF!</f>
        <v>#REF!</v>
      </c>
      <c r="V40" s="6" t="e">
        <f>P40-#REF!</f>
        <v>#REF!</v>
      </c>
      <c r="Y40" s="23"/>
    </row>
    <row r="41" spans="1:25" ht="15" customHeight="1">
      <c r="A41" s="1"/>
      <c r="B41" s="9" t="s">
        <v>31</v>
      </c>
      <c r="C41" s="10">
        <v>0.61962450000000002</v>
      </c>
      <c r="D41" s="10">
        <v>0.23418828999999999</v>
      </c>
      <c r="E41" s="10">
        <v>0.10027084999999999</v>
      </c>
      <c r="F41" s="10">
        <v>0</v>
      </c>
      <c r="G41" s="10">
        <v>0.33445913999999999</v>
      </c>
      <c r="H41" s="10"/>
      <c r="I41" s="10"/>
      <c r="J41" s="10"/>
      <c r="K41" s="10"/>
      <c r="L41" s="10"/>
      <c r="M41" s="10"/>
      <c r="N41" s="10"/>
      <c r="O41" s="10"/>
      <c r="P41" s="10">
        <f t="shared" si="7"/>
        <v>0.66891827999999998</v>
      </c>
      <c r="Q41" s="10">
        <f t="shared" si="3"/>
        <v>4.9293779999999954E-2</v>
      </c>
      <c r="R41" s="10">
        <f t="shared" si="4"/>
        <v>7.9554278437989385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15" hidden="1" customHeight="1">
      <c r="A42" s="20"/>
      <c r="B42" s="9" t="s">
        <v>32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>
        <f t="shared" si="7"/>
        <v>0</v>
      </c>
      <c r="Q42" s="10">
        <f t="shared" si="3"/>
        <v>0</v>
      </c>
      <c r="R42" s="10" t="str">
        <f t="shared" si="4"/>
        <v/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15" hidden="1" customHeight="1">
      <c r="A43" s="20"/>
      <c r="B43" s="9" t="s">
        <v>33</v>
      </c>
      <c r="C43" s="10">
        <v>2.1329000000000001E-4</v>
      </c>
      <c r="D43" s="10">
        <v>0</v>
      </c>
      <c r="E43" s="10">
        <v>0</v>
      </c>
      <c r="F43" s="10">
        <v>0</v>
      </c>
      <c r="G43" s="10">
        <v>0</v>
      </c>
      <c r="H43" s="10"/>
      <c r="I43" s="10"/>
      <c r="J43" s="10"/>
      <c r="K43" s="10"/>
      <c r="L43" s="10"/>
      <c r="M43" s="10"/>
      <c r="N43" s="10"/>
      <c r="O43" s="10"/>
      <c r="P43" s="10">
        <f t="shared" si="7"/>
        <v>0</v>
      </c>
      <c r="Q43" s="10">
        <f t="shared" si="3"/>
        <v>-2.1329000000000001E-4</v>
      </c>
      <c r="R43" s="10" t="str">
        <f t="shared" si="4"/>
        <v/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hidden="1" customHeight="1">
      <c r="A44" s="20"/>
      <c r="B44" s="9" t="s">
        <v>34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/>
      <c r="I44" s="10"/>
      <c r="J44" s="10"/>
      <c r="K44" s="10"/>
      <c r="L44" s="10"/>
      <c r="M44" s="10"/>
      <c r="N44" s="10"/>
      <c r="O44" s="10"/>
      <c r="P44" s="10">
        <f t="shared" si="7"/>
        <v>0</v>
      </c>
      <c r="Q44" s="10">
        <f t="shared" si="3"/>
        <v>0</v>
      </c>
      <c r="R44" s="10" t="str">
        <f t="shared" si="4"/>
        <v/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21" customHeight="1">
      <c r="A45" s="1"/>
      <c r="B45" s="3" t="s">
        <v>35</v>
      </c>
      <c r="C45" s="5">
        <f>SUM(C46:C47,C50,C52:C54)</f>
        <v>105.92162338</v>
      </c>
      <c r="D45" s="5">
        <f>SUM(D46:D47,D50,D52:D54)</f>
        <v>25.606401679999998</v>
      </c>
      <c r="E45" s="5">
        <f>SUM(E46:E47,E50,E52:E54)</f>
        <v>27.216859800000002</v>
      </c>
      <c r="F45" s="5">
        <f>SUM(F46:F47,F50,F52:F54)</f>
        <v>29.053636509999997</v>
      </c>
      <c r="G45" s="5">
        <f t="shared" ref="G45:K45" si="16">SUM(G46:G47,G50,G52:G54)</f>
        <v>26.751425680000004</v>
      </c>
      <c r="H45" s="5">
        <f t="shared" si="16"/>
        <v>0</v>
      </c>
      <c r="I45" s="5">
        <f t="shared" si="16"/>
        <v>0</v>
      </c>
      <c r="J45" s="5">
        <f t="shared" si="16"/>
        <v>0</v>
      </c>
      <c r="K45" s="5">
        <f t="shared" si="16"/>
        <v>0</v>
      </c>
      <c r="L45" s="5">
        <f t="shared" ref="L45" si="17">SUM(L46:L47,L50,L52:L54)</f>
        <v>0</v>
      </c>
      <c r="M45" s="5">
        <f t="shared" ref="M45" si="18">SUM(M46:M47,M50,M52:M54)</f>
        <v>0</v>
      </c>
      <c r="N45" s="5">
        <f t="shared" ref="N45" si="19">SUM(N46:N47,N50,N52:N54)</f>
        <v>0</v>
      </c>
      <c r="O45" s="5">
        <f t="shared" ref="O45" si="20">SUM(O46:O47,O50,O52:O54)</f>
        <v>0</v>
      </c>
      <c r="P45" s="5">
        <f>SUM(D45:O45)</f>
        <v>108.62832367000001</v>
      </c>
      <c r="Q45" s="5">
        <f t="shared" si="3"/>
        <v>2.7067002900000148</v>
      </c>
      <c r="R45" s="5">
        <f t="shared" si="4"/>
        <v>2.5553802931150043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54</v>
      </c>
      <c r="C46" s="8">
        <v>19.645324049999999</v>
      </c>
      <c r="D46" s="8">
        <v>5.4068476199999997</v>
      </c>
      <c r="E46" s="8">
        <v>4.9367207900000007</v>
      </c>
      <c r="F46" s="8">
        <v>5.4064424600000001</v>
      </c>
      <c r="G46" s="8">
        <v>4.8600083699999992</v>
      </c>
      <c r="H46" s="8"/>
      <c r="I46" s="8"/>
      <c r="J46" s="8"/>
      <c r="K46" s="8"/>
      <c r="L46" s="8"/>
      <c r="M46" s="8"/>
      <c r="N46" s="8"/>
      <c r="O46" s="8"/>
      <c r="P46" s="8">
        <f t="shared" si="7"/>
        <v>20.61001924</v>
      </c>
      <c r="Q46" s="8">
        <f t="shared" si="3"/>
        <v>0.96469519000000048</v>
      </c>
      <c r="R46" s="8">
        <f t="shared" si="4"/>
        <v>4.910558805468014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21" customHeight="1">
      <c r="A47" s="1"/>
      <c r="B47" s="7" t="s">
        <v>61</v>
      </c>
      <c r="C47" s="8">
        <f>SUM(C48:C49)</f>
        <v>17.641732940000001</v>
      </c>
      <c r="D47" s="8">
        <f>SUM(D48:D49)</f>
        <v>4.8850121699999995</v>
      </c>
      <c r="E47" s="8">
        <f t="shared" ref="E47:O47" si="21">SUM(E48:E49)</f>
        <v>5.0519474400000002</v>
      </c>
      <c r="F47" s="8">
        <f t="shared" si="21"/>
        <v>4.79351957</v>
      </c>
      <c r="G47" s="8">
        <f t="shared" si="21"/>
        <v>4.8739624600000004</v>
      </c>
      <c r="H47" s="8">
        <f t="shared" si="21"/>
        <v>0</v>
      </c>
      <c r="I47" s="8">
        <f t="shared" si="21"/>
        <v>0</v>
      </c>
      <c r="J47" s="8">
        <f t="shared" si="21"/>
        <v>0</v>
      </c>
      <c r="K47" s="8">
        <f t="shared" si="21"/>
        <v>0</v>
      </c>
      <c r="L47" s="8">
        <f t="shared" si="21"/>
        <v>0</v>
      </c>
      <c r="M47" s="8">
        <f t="shared" si="21"/>
        <v>0</v>
      </c>
      <c r="N47" s="8">
        <f t="shared" si="21"/>
        <v>0</v>
      </c>
      <c r="O47" s="8">
        <f t="shared" si="21"/>
        <v>0</v>
      </c>
      <c r="P47" s="8">
        <f t="shared" ref="P47" si="22">SUM(D47:O47)</f>
        <v>19.604441640000001</v>
      </c>
      <c r="Q47" s="8">
        <f t="shared" ref="Q47:Q49" si="23">+P47-C47</f>
        <v>1.9627087000000003</v>
      </c>
      <c r="R47" s="8">
        <f t="shared" si="4"/>
        <v>11.125373605162398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15" customHeight="1">
      <c r="A48" s="1"/>
      <c r="B48" s="11" t="s">
        <v>62</v>
      </c>
      <c r="C48" s="10">
        <v>17.612747940000002</v>
      </c>
      <c r="D48" s="10">
        <v>4.8779741799999998</v>
      </c>
      <c r="E48" s="10">
        <v>5.0458378599999998</v>
      </c>
      <c r="F48" s="10">
        <v>4.7875383099999995</v>
      </c>
      <c r="G48" s="10">
        <v>4.8676815800000002</v>
      </c>
      <c r="H48" s="10"/>
      <c r="I48" s="10"/>
      <c r="J48" s="10"/>
      <c r="K48" s="10"/>
      <c r="L48" s="10"/>
      <c r="M48" s="10"/>
      <c r="N48" s="10"/>
      <c r="O48" s="10"/>
      <c r="P48" s="10">
        <f t="shared" ref="P48:P49" si="24">SUM(D48:O48)</f>
        <v>19.579031929999999</v>
      </c>
      <c r="Q48" s="10">
        <f t="shared" si="23"/>
        <v>1.9662839899999973</v>
      </c>
      <c r="R48" s="10">
        <f t="shared" si="4"/>
        <v>11.163981887996048</v>
      </c>
      <c r="S48" s="1"/>
      <c r="T48" s="6"/>
      <c r="U48" s="6" t="e">
        <f>C48-#REF!</f>
        <v>#REF!</v>
      </c>
      <c r="V48" s="6" t="e">
        <f>P48-#REF!</f>
        <v>#REF!</v>
      </c>
    </row>
    <row r="49" spans="1:23" ht="15" customHeight="1">
      <c r="A49" s="1"/>
      <c r="B49" s="11" t="s">
        <v>63</v>
      </c>
      <c r="C49" s="10">
        <v>2.8985E-2</v>
      </c>
      <c r="D49" s="10">
        <v>7.03799E-3</v>
      </c>
      <c r="E49" s="10">
        <v>6.1095799999999999E-3</v>
      </c>
      <c r="F49" s="10">
        <v>5.9812599999999995E-3</v>
      </c>
      <c r="G49" s="10">
        <v>6.28088E-3</v>
      </c>
      <c r="H49" s="10"/>
      <c r="I49" s="10"/>
      <c r="J49" s="10"/>
      <c r="K49" s="10"/>
      <c r="L49" s="10"/>
      <c r="M49" s="10"/>
      <c r="N49" s="10"/>
      <c r="O49" s="10"/>
      <c r="P49" s="10">
        <f t="shared" si="24"/>
        <v>2.5409709999999999E-2</v>
      </c>
      <c r="Q49" s="10">
        <f t="shared" si="23"/>
        <v>-3.5752900000000018E-3</v>
      </c>
      <c r="R49" s="10" t="str">
        <f t="shared" si="4"/>
        <v/>
      </c>
      <c r="S49" s="1"/>
      <c r="T49" s="6"/>
      <c r="U49" s="6" t="e">
        <f>C49-#REF!</f>
        <v>#REF!</v>
      </c>
      <c r="V49" s="6" t="e">
        <f>P49-#REF!</f>
        <v>#REF!</v>
      </c>
    </row>
    <row r="50" spans="1:23" ht="21" customHeight="1">
      <c r="A50" s="1"/>
      <c r="B50" s="7" t="s">
        <v>55</v>
      </c>
      <c r="C50" s="8">
        <v>5.6482019899999996</v>
      </c>
      <c r="D50" s="8">
        <v>1.45615483</v>
      </c>
      <c r="E50" s="8">
        <v>1.5035310899999998</v>
      </c>
      <c r="F50" s="8">
        <v>1.71312753</v>
      </c>
      <c r="G50" s="8">
        <v>1.6248690300000002</v>
      </c>
      <c r="H50" s="8"/>
      <c r="I50" s="8"/>
      <c r="J50" s="8"/>
      <c r="K50" s="8"/>
      <c r="L50" s="8"/>
      <c r="M50" s="8"/>
      <c r="N50" s="8"/>
      <c r="O50" s="8"/>
      <c r="P50" s="8">
        <f t="shared" ref="P50:P55" si="25">SUM(D50:O50)</f>
        <v>6.2976824799999997</v>
      </c>
      <c r="Q50" s="8">
        <f>+P50-C50</f>
        <v>0.64948049000000019</v>
      </c>
      <c r="R50" s="8">
        <f t="shared" si="4"/>
        <v>11.498889224391924</v>
      </c>
      <c r="S50" s="1"/>
      <c r="T50" s="6"/>
      <c r="U50" s="6" t="e">
        <f>C50-#REF!</f>
        <v>#REF!</v>
      </c>
      <c r="V50" s="6" t="e">
        <f>P50-#REF!</f>
        <v>#REF!</v>
      </c>
    </row>
    <row r="51" spans="1:23" ht="15" customHeight="1">
      <c r="A51" s="1"/>
      <c r="B51" s="11" t="s">
        <v>58</v>
      </c>
      <c r="C51" s="10">
        <v>2.2058348099999998</v>
      </c>
      <c r="D51" s="10">
        <v>0.84415187000000003</v>
      </c>
      <c r="E51" s="10">
        <v>0.85651356000000001</v>
      </c>
      <c r="F51" s="10">
        <v>0.91013586999999996</v>
      </c>
      <c r="G51" s="10">
        <v>0.94444755000000002</v>
      </c>
      <c r="H51" s="10"/>
      <c r="I51" s="10"/>
      <c r="J51" s="10"/>
      <c r="K51" s="10"/>
      <c r="L51" s="10"/>
      <c r="M51" s="10"/>
      <c r="N51" s="10"/>
      <c r="O51" s="10"/>
      <c r="P51" s="10">
        <f t="shared" si="25"/>
        <v>3.5552488499999999</v>
      </c>
      <c r="Q51" s="10">
        <f>+P51-C51</f>
        <v>1.3494140400000001</v>
      </c>
      <c r="R51" s="10">
        <f t="shared" si="4"/>
        <v>61.17475496725887</v>
      </c>
      <c r="S51" s="1"/>
      <c r="T51" s="6"/>
      <c r="U51" s="6" t="e">
        <f>C51-#REF!</f>
        <v>#REF!</v>
      </c>
      <c r="V51" s="6" t="e">
        <f>P51-#REF!</f>
        <v>#REF!</v>
      </c>
    </row>
    <row r="52" spans="1:23" ht="21" customHeight="1">
      <c r="A52" s="1"/>
      <c r="B52" s="7" t="s">
        <v>59</v>
      </c>
      <c r="C52" s="8">
        <v>35.954335550000003</v>
      </c>
      <c r="D52" s="8">
        <v>8.6010392299999996</v>
      </c>
      <c r="E52" s="8">
        <v>6.4692036900000005</v>
      </c>
      <c r="F52" s="8">
        <v>11.102326549999999</v>
      </c>
      <c r="G52" s="8">
        <v>10.342085020000001</v>
      </c>
      <c r="H52" s="8"/>
      <c r="I52" s="8"/>
      <c r="J52" s="8"/>
      <c r="K52" s="8"/>
      <c r="L52" s="8"/>
      <c r="M52" s="8"/>
      <c r="N52" s="8"/>
      <c r="O52" s="8"/>
      <c r="P52" s="8">
        <f t="shared" si="25"/>
        <v>36.514654489999998</v>
      </c>
      <c r="Q52" s="8">
        <f>+P52-C52</f>
        <v>0.56031893999999483</v>
      </c>
      <c r="R52" s="8">
        <f t="shared" si="4"/>
        <v>1.5584182864978429</v>
      </c>
      <c r="S52" s="1"/>
      <c r="T52" s="6"/>
      <c r="U52" s="6" t="e">
        <f>C52-#REF!</f>
        <v>#REF!</v>
      </c>
      <c r="V52" s="6" t="e">
        <f>P52-#REF!</f>
        <v>#REF!</v>
      </c>
    </row>
    <row r="53" spans="1:23" ht="21" customHeight="1">
      <c r="A53" s="1"/>
      <c r="B53" s="7" t="s">
        <v>56</v>
      </c>
      <c r="C53" s="8">
        <v>9.0688422100000015</v>
      </c>
      <c r="D53" s="8">
        <v>0</v>
      </c>
      <c r="E53" s="8">
        <v>4.4582952300000001</v>
      </c>
      <c r="F53" s="8">
        <v>1.56804005</v>
      </c>
      <c r="G53" s="8">
        <v>0</v>
      </c>
      <c r="H53" s="8"/>
      <c r="I53" s="8"/>
      <c r="J53" s="8"/>
      <c r="K53" s="8"/>
      <c r="L53" s="8"/>
      <c r="M53" s="8"/>
      <c r="N53" s="8"/>
      <c r="O53" s="8"/>
      <c r="P53" s="8">
        <f t="shared" si="25"/>
        <v>6.0263352799999996</v>
      </c>
      <c r="Q53" s="8">
        <f>+P53-C53</f>
        <v>-3.0425069300000018</v>
      </c>
      <c r="R53" s="8">
        <f t="shared" si="4"/>
        <v>-33.549011654928783</v>
      </c>
      <c r="S53" s="1"/>
      <c r="T53" s="6"/>
      <c r="U53" s="6" t="e">
        <f>C53-#REF!</f>
        <v>#REF!</v>
      </c>
      <c r="V53" s="6" t="e">
        <f>P53-#REF!</f>
        <v>#REF!</v>
      </c>
    </row>
    <row r="54" spans="1:23" ht="21" customHeight="1">
      <c r="A54" s="1"/>
      <c r="B54" s="7" t="s">
        <v>60</v>
      </c>
      <c r="C54" s="8">
        <v>17.96318664</v>
      </c>
      <c r="D54" s="8">
        <v>5.2573478299999996</v>
      </c>
      <c r="E54" s="8">
        <v>4.7971615599999993</v>
      </c>
      <c r="F54" s="8">
        <v>4.4701803499999997</v>
      </c>
      <c r="G54" s="8">
        <v>5.0505008</v>
      </c>
      <c r="H54" s="8"/>
      <c r="I54" s="8"/>
      <c r="J54" s="8"/>
      <c r="K54" s="8"/>
      <c r="L54" s="8"/>
      <c r="M54" s="8"/>
      <c r="N54" s="8"/>
      <c r="O54" s="8"/>
      <c r="P54" s="8">
        <f t="shared" si="25"/>
        <v>19.575190540000001</v>
      </c>
      <c r="Q54" s="8">
        <f>+P54-C54</f>
        <v>1.6120039000000013</v>
      </c>
      <c r="R54" s="8">
        <f t="shared" si="4"/>
        <v>8.9739305854030871</v>
      </c>
      <c r="S54" s="1"/>
      <c r="T54" s="6"/>
      <c r="U54" s="6" t="e">
        <f>C54-#REF!</f>
        <v>#REF!</v>
      </c>
      <c r="V54" s="6" t="e">
        <f>P54-#REF!</f>
        <v>#REF!</v>
      </c>
    </row>
    <row r="55" spans="1:23" ht="21" customHeight="1">
      <c r="A55" s="1"/>
      <c r="B55" s="3" t="s">
        <v>70</v>
      </c>
      <c r="C55" s="5">
        <f>SUM(C56:C58)</f>
        <v>14.947541580000001</v>
      </c>
      <c r="D55" s="5">
        <f>SUM(D56:D58)</f>
        <v>2.0859860000000001E-2</v>
      </c>
      <c r="E55" s="5">
        <f t="shared" ref="E55:O55" si="26">SUM(E56:E58)</f>
        <v>2.9887489999999999E-2</v>
      </c>
      <c r="F55" s="5">
        <f t="shared" si="26"/>
        <v>8.0096736999999987</v>
      </c>
      <c r="G55" s="5">
        <f t="shared" si="26"/>
        <v>2.3462750000000001E-2</v>
      </c>
      <c r="H55" s="5">
        <f t="shared" si="26"/>
        <v>0</v>
      </c>
      <c r="I55" s="5">
        <f t="shared" si="26"/>
        <v>0</v>
      </c>
      <c r="J55" s="5">
        <f t="shared" si="26"/>
        <v>0</v>
      </c>
      <c r="K55" s="5">
        <f t="shared" si="26"/>
        <v>0</v>
      </c>
      <c r="L55" s="5">
        <f t="shared" si="26"/>
        <v>0</v>
      </c>
      <c r="M55" s="5">
        <f t="shared" si="26"/>
        <v>0</v>
      </c>
      <c r="N55" s="5">
        <f t="shared" si="26"/>
        <v>0</v>
      </c>
      <c r="O55" s="5">
        <f t="shared" si="26"/>
        <v>0</v>
      </c>
      <c r="P55" s="5">
        <f t="shared" si="25"/>
        <v>8.0838837999999988</v>
      </c>
      <c r="Q55" s="5">
        <f t="shared" ref="Q55:Q58" si="27">+P55-C55</f>
        <v>-6.8636577800000023</v>
      </c>
      <c r="R55" s="5">
        <f t="shared" si="4"/>
        <v>-45.918305316398403</v>
      </c>
      <c r="S55" s="1"/>
      <c r="T55" s="6"/>
      <c r="U55" s="6" t="e">
        <f>C55-#REF!</f>
        <v>#REF!</v>
      </c>
      <c r="V55" s="6" t="e">
        <f>P55-#REF!</f>
        <v>#REF!</v>
      </c>
    </row>
    <row r="56" spans="1:23" ht="21" customHeight="1">
      <c r="A56" s="1"/>
      <c r="B56" s="37" t="s">
        <v>66</v>
      </c>
      <c r="C56" s="10">
        <v>9.1999999999999998E-3</v>
      </c>
      <c r="D56" s="10">
        <v>0</v>
      </c>
      <c r="E56" s="10">
        <v>0</v>
      </c>
      <c r="F56" s="10">
        <v>0</v>
      </c>
      <c r="G56" s="10">
        <v>0</v>
      </c>
      <c r="H56" s="10"/>
      <c r="I56" s="10"/>
      <c r="J56" s="10"/>
      <c r="K56" s="10"/>
      <c r="L56" s="10"/>
      <c r="M56" s="10"/>
      <c r="N56" s="10"/>
      <c r="O56" s="10"/>
      <c r="P56" s="10">
        <f t="shared" ref="P56:P58" si="28">SUM(D56:O56)</f>
        <v>0</v>
      </c>
      <c r="Q56" s="10">
        <f t="shared" si="27"/>
        <v>-9.1999999999999998E-3</v>
      </c>
      <c r="R56" s="10" t="str">
        <f t="shared" si="4"/>
        <v/>
      </c>
      <c r="S56" s="1"/>
      <c r="T56" s="6"/>
      <c r="U56" s="6" t="e">
        <f>C56-#REF!</f>
        <v>#REF!</v>
      </c>
      <c r="V56" s="6" t="e">
        <f>P56-#REF!</f>
        <v>#REF!</v>
      </c>
    </row>
    <row r="57" spans="1:23" ht="21" customHeight="1">
      <c r="A57" s="1"/>
      <c r="B57" s="37" t="s">
        <v>67</v>
      </c>
      <c r="C57" s="10">
        <v>14.739987380000001</v>
      </c>
      <c r="D57" s="10">
        <v>0</v>
      </c>
      <c r="E57" s="10">
        <v>0</v>
      </c>
      <c r="F57" s="10">
        <v>7.9191603699999993</v>
      </c>
      <c r="G57" s="10">
        <v>0</v>
      </c>
      <c r="H57" s="10"/>
      <c r="I57" s="10"/>
      <c r="J57" s="10"/>
      <c r="K57" s="10"/>
      <c r="L57" s="10"/>
      <c r="M57" s="10"/>
      <c r="N57" s="10"/>
      <c r="O57" s="10"/>
      <c r="P57" s="10">
        <f t="shared" si="28"/>
        <v>7.9191603699999993</v>
      </c>
      <c r="Q57" s="10">
        <f t="shared" si="27"/>
        <v>-6.8208270100000012</v>
      </c>
      <c r="R57" s="10">
        <f t="shared" si="4"/>
        <v>-46.274306986550492</v>
      </c>
      <c r="S57" s="1"/>
      <c r="T57" s="6"/>
      <c r="U57" s="6" t="e">
        <f>C57-#REF!</f>
        <v>#REF!</v>
      </c>
      <c r="V57" s="6" t="e">
        <f>P57-#REF!</f>
        <v>#REF!</v>
      </c>
      <c r="W57" s="48"/>
    </row>
    <row r="58" spans="1:23" ht="21" customHeight="1">
      <c r="A58" s="1"/>
      <c r="B58" s="37" t="s">
        <v>68</v>
      </c>
      <c r="C58" s="10">
        <v>0.19835419999999998</v>
      </c>
      <c r="D58" s="10">
        <v>2.0859860000000001E-2</v>
      </c>
      <c r="E58" s="10">
        <v>2.9887489999999999E-2</v>
      </c>
      <c r="F58" s="10">
        <v>9.0513330000000003E-2</v>
      </c>
      <c r="G58" s="10">
        <v>2.3462750000000001E-2</v>
      </c>
      <c r="H58" s="10"/>
      <c r="I58" s="10"/>
      <c r="J58" s="10"/>
      <c r="K58" s="10"/>
      <c r="L58" s="10"/>
      <c r="M58" s="10"/>
      <c r="N58" s="10"/>
      <c r="O58" s="10"/>
      <c r="P58" s="10">
        <f t="shared" si="28"/>
        <v>0.16472343</v>
      </c>
      <c r="Q58" s="10">
        <f t="shared" si="27"/>
        <v>-3.3630769999999977E-2</v>
      </c>
      <c r="R58" s="10" t="str">
        <f t="shared" si="4"/>
        <v/>
      </c>
      <c r="S58" s="1"/>
      <c r="T58" s="6"/>
      <c r="U58" s="6" t="e">
        <f>C58-#REF!</f>
        <v>#REF!</v>
      </c>
      <c r="V58" s="6" t="e">
        <f>P58-#REF!</f>
        <v>#REF!</v>
      </c>
    </row>
    <row r="59" spans="1:23" ht="6" customHeight="1">
      <c r="A59" s="1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1"/>
      <c r="S59" s="1"/>
      <c r="T59" s="6"/>
      <c r="U59" s="6"/>
      <c r="V59" s="6"/>
    </row>
    <row r="60" spans="1:23" ht="15" customHeight="1">
      <c r="A60" s="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1"/>
      <c r="T60" s="1"/>
      <c r="U60" s="6"/>
      <c r="V60" s="6"/>
    </row>
    <row r="61" spans="1:23">
      <c r="A61" s="1"/>
      <c r="B61" s="12" t="s">
        <v>84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3" ht="30" customHeight="1">
      <c r="A62" s="1"/>
      <c r="B62" s="38" t="s">
        <v>65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1"/>
      <c r="T62" s="1"/>
      <c r="U62" s="1"/>
      <c r="V62" s="1"/>
    </row>
    <row r="63" spans="1:23" ht="37.5" hidden="1" customHeight="1">
      <c r="A63" s="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1"/>
      <c r="T63" s="1"/>
      <c r="U63" s="1"/>
      <c r="V63" s="1"/>
    </row>
    <row r="64" spans="1:23" ht="24" customHeight="1">
      <c r="A64" s="1"/>
      <c r="B64" s="38" t="s">
        <v>53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1"/>
      <c r="T64" s="1"/>
      <c r="U64" s="1"/>
    </row>
    <row r="65" spans="2:26" ht="30" customHeight="1">
      <c r="B65" s="38" t="s">
        <v>79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1"/>
      <c r="T65" s="1"/>
      <c r="U65" s="1"/>
    </row>
    <row r="66" spans="2:26" ht="15.75">
      <c r="X66" s="13"/>
      <c r="Y66" s="13"/>
      <c r="Z66" s="13"/>
    </row>
    <row r="67" spans="2:26" ht="15.75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P67" s="13"/>
      <c r="Q67" s="13"/>
      <c r="R67" s="13"/>
      <c r="S67" s="13"/>
      <c r="W67" s="13"/>
      <c r="X67" s="13"/>
      <c r="Y67" s="13"/>
      <c r="Z67" s="13"/>
    </row>
    <row r="68" spans="2:26" ht="15.7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V68" s="13"/>
    </row>
    <row r="74" spans="2:26">
      <c r="U74" s="14"/>
    </row>
    <row r="75" spans="2:26">
      <c r="U75" s="14"/>
    </row>
    <row r="76" spans="2:26">
      <c r="U76" s="14"/>
    </row>
    <row r="77" spans="2:26">
      <c r="U77" s="14"/>
    </row>
    <row r="78" spans="2:26">
      <c r="U78" s="14"/>
    </row>
    <row r="79" spans="2:26">
      <c r="U79" s="14"/>
    </row>
    <row r="80" spans="2:26">
      <c r="U80" s="14"/>
    </row>
    <row r="81" spans="21:21">
      <c r="U81" s="14"/>
    </row>
    <row r="82" spans="21:21">
      <c r="U82" s="14"/>
    </row>
  </sheetData>
  <mergeCells count="9">
    <mergeCell ref="B65:R65"/>
    <mergeCell ref="B64:R64"/>
    <mergeCell ref="B2:R2"/>
    <mergeCell ref="B3:R3"/>
    <mergeCell ref="B5:B6"/>
    <mergeCell ref="D5:P5"/>
    <mergeCell ref="Q5:R5"/>
    <mergeCell ref="B62:R62"/>
    <mergeCell ref="B63:R6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37:P44 P46 P48:P54 P56:P58 P11:P33 P35:P36 E13:O13 E47:O47 C13:D13 C47:D47" formulaRange="1"/>
    <ignoredError sqref="P4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65"/>
  <sheetViews>
    <sheetView showGridLines="0" topLeftCell="A19" zoomScale="82" zoomScaleNormal="82" zoomScaleSheetLayoutView="50" workbookViewId="0">
      <selection activeCell="B5" sqref="B5:B6"/>
    </sheetView>
  </sheetViews>
  <sheetFormatPr baseColWidth="10" defaultRowHeight="13.5"/>
  <cols>
    <col min="1" max="1" width="1.7109375" style="2" customWidth="1"/>
    <col min="2" max="2" width="83.85546875" style="2" customWidth="1"/>
    <col min="3" max="3" width="17" style="2" customWidth="1"/>
    <col min="4" max="4" width="17.42578125" style="2" customWidth="1"/>
    <col min="5" max="5" width="17.5703125" style="2" customWidth="1"/>
    <col min="6" max="6" width="16.5703125" style="2" customWidth="1"/>
    <col min="7" max="7" width="15.42578125" style="2" customWidth="1"/>
    <col min="8" max="8" width="12.28515625" style="2" customWidth="1"/>
    <col min="9" max="9" width="13.710937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39" t="s">
        <v>81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1" customHeight="1">
      <c r="A5" s="1"/>
      <c r="B5" s="40" t="s">
        <v>1</v>
      </c>
      <c r="C5" s="15" t="s">
        <v>64</v>
      </c>
      <c r="D5" s="15" t="s">
        <v>76</v>
      </c>
      <c r="E5" s="15" t="s">
        <v>75</v>
      </c>
      <c r="F5" s="45" t="s">
        <v>77</v>
      </c>
      <c r="G5" s="46"/>
      <c r="H5" s="47" t="s">
        <v>78</v>
      </c>
      <c r="I5" s="47"/>
      <c r="J5" s="1"/>
      <c r="K5" s="1"/>
      <c r="L5" s="1"/>
      <c r="M5" s="1"/>
    </row>
    <row r="6" spans="1:19" ht="30.75" customHeight="1">
      <c r="A6" s="1"/>
      <c r="B6" s="40"/>
      <c r="C6" s="22" t="s">
        <v>80</v>
      </c>
      <c r="D6" s="22" t="s">
        <v>80</v>
      </c>
      <c r="E6" s="22" t="s">
        <v>80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69</v>
      </c>
      <c r="C7" s="4">
        <f>+C9+C45+C55</f>
        <v>3214.0629922000003</v>
      </c>
      <c r="D7" s="4">
        <f>+D9+D45+D55</f>
        <v>3392.9308622999993</v>
      </c>
      <c r="E7" s="4">
        <f>+E9+E45+E55</f>
        <v>3560.5454774500004</v>
      </c>
      <c r="F7" s="5">
        <f>IF(OR(D7= " ",D7=0), " ", E7-D7)</f>
        <v>167.6146151500011</v>
      </c>
      <c r="G7" s="5">
        <f t="shared" ref="G7:G58" si="0">IFERROR(IF(OR(ABS(F7/D7 * 100)&gt;200, ABS(F7)&lt; 0.049), "", F7/D7 * 100), "")</f>
        <v>4.9401128980382039</v>
      </c>
      <c r="H7" s="5">
        <f t="shared" ref="H7:H41" si="1">+E7-C7</f>
        <v>346.48248525000008</v>
      </c>
      <c r="I7" s="5">
        <f>IFERROR(IF(OR(ABS(H7/C7 * 100)&gt;200, ABS(H7)&lt; 0.049), "", H7/C7 * 100), "")</f>
        <v>10.780202071050127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36</v>
      </c>
      <c r="C8" s="4">
        <f>+C9+C45</f>
        <v>3199.1154506200005</v>
      </c>
      <c r="D8" s="4">
        <f>+D9+D45</f>
        <v>3392.8313418899993</v>
      </c>
      <c r="E8" s="4">
        <f>+E9+E45</f>
        <v>3552.4615936500004</v>
      </c>
      <c r="F8" s="5">
        <f t="shared" ref="F8:F58" si="2">IF(OR(D8= " ",D8=0), " ", E8-D8)</f>
        <v>159.6302517600011</v>
      </c>
      <c r="G8" s="5">
        <f t="shared" si="0"/>
        <v>4.7049274094207707</v>
      </c>
      <c r="H8" s="5">
        <f t="shared" si="1"/>
        <v>353.34614302999989</v>
      </c>
      <c r="I8" s="5">
        <f t="shared" ref="I8:I58" si="3">IFERROR(IF(OR(ABS(H8/C8 * 100)&gt;200, ABS(H8)&lt; 0.049), "", H8/C8 * 100), "")</f>
        <v>11.045120080349713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3" t="s">
        <v>5</v>
      </c>
      <c r="C9" s="5">
        <f>+C10+C13+C17+C18+C25+C37</f>
        <v>3093.1938272400007</v>
      </c>
      <c r="D9" s="5">
        <f>+D10+D13+D17+D18+D25+D37</f>
        <v>3228.0571883999992</v>
      </c>
      <c r="E9" s="5">
        <f>+E10+E13+E17+E18+E25+E37</f>
        <v>3443.8332699800003</v>
      </c>
      <c r="F9" s="5">
        <f t="shared" si="2"/>
        <v>215.77608158000112</v>
      </c>
      <c r="G9" s="5">
        <f t="shared" si="0"/>
        <v>6.6843946369782721</v>
      </c>
      <c r="H9" s="5">
        <f t="shared" si="1"/>
        <v>350.63944273999959</v>
      </c>
      <c r="I9" s="5">
        <f t="shared" si="3"/>
        <v>11.335838047138115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</row>
    <row r="10" spans="1:19" ht="21" customHeight="1">
      <c r="A10" s="1"/>
      <c r="B10" s="7" t="s">
        <v>6</v>
      </c>
      <c r="C10" s="8">
        <f>SUM(C11:C12)</f>
        <v>1262.75319135</v>
      </c>
      <c r="D10" s="8">
        <f>SUM(D11:D12)</f>
        <v>1321.5617138</v>
      </c>
      <c r="E10" s="8">
        <f>SUM(E11:E12)</f>
        <v>1412.4316964999998</v>
      </c>
      <c r="F10" s="8">
        <f t="shared" si="2"/>
        <v>90.869982699999809</v>
      </c>
      <c r="G10" s="8">
        <f t="shared" si="0"/>
        <v>6.8759545431074525</v>
      </c>
      <c r="H10" s="8">
        <f t="shared" si="1"/>
        <v>149.67850514999986</v>
      </c>
      <c r="I10" s="8">
        <f t="shared" si="3"/>
        <v>11.853346020054774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  <c r="P10" s="23"/>
      <c r="S10" s="23"/>
    </row>
    <row r="11" spans="1:19" ht="15" customHeight="1">
      <c r="A11" s="1"/>
      <c r="B11" s="9" t="s">
        <v>7</v>
      </c>
      <c r="C11" s="10">
        <v>587.63220464999995</v>
      </c>
      <c r="D11" s="10">
        <v>617.25857206000001</v>
      </c>
      <c r="E11" s="10">
        <v>689.61670727000001</v>
      </c>
      <c r="F11" s="10">
        <f t="shared" si="2"/>
        <v>72.35813521</v>
      </c>
      <c r="G11" s="10">
        <f t="shared" si="0"/>
        <v>11.72249985423718</v>
      </c>
      <c r="H11" s="10">
        <f t="shared" si="1"/>
        <v>101.98450262000006</v>
      </c>
      <c r="I11" s="10">
        <f t="shared" si="3"/>
        <v>17.355158858378623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15" customHeight="1">
      <c r="A12" s="1"/>
      <c r="B12" s="9" t="s">
        <v>8</v>
      </c>
      <c r="C12" s="10">
        <v>675.1209867</v>
      </c>
      <c r="D12" s="10">
        <v>704.30314174</v>
      </c>
      <c r="E12" s="10">
        <v>722.81498922999992</v>
      </c>
      <c r="F12" s="10">
        <f t="shared" si="2"/>
        <v>18.511847489999923</v>
      </c>
      <c r="G12" s="10">
        <f t="shared" si="0"/>
        <v>2.6283920080586181</v>
      </c>
      <c r="H12" s="10">
        <f t="shared" si="1"/>
        <v>47.694002529999921</v>
      </c>
      <c r="I12" s="10">
        <f t="shared" si="3"/>
        <v>7.0645119126171467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21" customHeight="1">
      <c r="A13" s="1"/>
      <c r="B13" s="7" t="s">
        <v>9</v>
      </c>
      <c r="C13" s="8">
        <f>SUM(C14:C16)</f>
        <v>1568.6544479400002</v>
      </c>
      <c r="D13" s="8">
        <f>SUM(D14:D16)</f>
        <v>1634.8355721799999</v>
      </c>
      <c r="E13" s="8">
        <f>SUM(E14:E16)</f>
        <v>1735.9304623100002</v>
      </c>
      <c r="F13" s="8">
        <f t="shared" si="2"/>
        <v>101.09489013000029</v>
      </c>
      <c r="G13" s="8">
        <f t="shared" si="0"/>
        <v>6.1837955969598557</v>
      </c>
      <c r="H13" s="8">
        <f t="shared" si="1"/>
        <v>167.27601436999998</v>
      </c>
      <c r="I13" s="8">
        <f t="shared" si="3"/>
        <v>10.663662388467481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7</v>
      </c>
      <c r="C14" s="10">
        <v>711.81006312</v>
      </c>
      <c r="D14" s="10">
        <v>741.51052412000001</v>
      </c>
      <c r="E14" s="10">
        <v>821.45442974000002</v>
      </c>
      <c r="F14" s="10">
        <f t="shared" si="2"/>
        <v>79.94390562000001</v>
      </c>
      <c r="G14" s="10">
        <f t="shared" si="0"/>
        <v>10.78122332988797</v>
      </c>
      <c r="H14" s="10">
        <f t="shared" si="1"/>
        <v>109.64436662000003</v>
      </c>
      <c r="I14" s="10">
        <f t="shared" si="3"/>
        <v>15.403598839191417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10</v>
      </c>
      <c r="C15" s="10">
        <v>567.61401323000007</v>
      </c>
      <c r="D15" s="10">
        <v>588.01706504999993</v>
      </c>
      <c r="E15" s="10">
        <v>595.74269212000002</v>
      </c>
      <c r="F15" s="10">
        <f t="shared" si="2"/>
        <v>7.7256270700000869</v>
      </c>
      <c r="G15" s="10">
        <f t="shared" si="0"/>
        <v>1.3138440241259268</v>
      </c>
      <c r="H15" s="10">
        <f t="shared" si="1"/>
        <v>28.128678889999946</v>
      </c>
      <c r="I15" s="10">
        <f t="shared" si="3"/>
        <v>4.9555997974634325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15" customHeight="1">
      <c r="A16" s="1"/>
      <c r="B16" s="9" t="s">
        <v>11</v>
      </c>
      <c r="C16" s="10">
        <v>289.23037159</v>
      </c>
      <c r="D16" s="10">
        <v>305.30798301000004</v>
      </c>
      <c r="E16" s="10">
        <v>318.73334045000001</v>
      </c>
      <c r="F16" s="10">
        <f t="shared" si="2"/>
        <v>13.425357439999971</v>
      </c>
      <c r="G16" s="10">
        <f t="shared" si="0"/>
        <v>4.3973162141522639</v>
      </c>
      <c r="H16" s="10">
        <f t="shared" si="1"/>
        <v>29.50296886000001</v>
      </c>
      <c r="I16" s="10">
        <f t="shared" si="3"/>
        <v>10.200508576541226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37</v>
      </c>
      <c r="C17" s="8">
        <v>116.77265740999999</v>
      </c>
      <c r="D17" s="8">
        <v>123.36174666999999</v>
      </c>
      <c r="E17" s="8">
        <v>129.83335263000001</v>
      </c>
      <c r="F17" s="8">
        <f t="shared" si="2"/>
        <v>6.4716059600000193</v>
      </c>
      <c r="G17" s="8">
        <f t="shared" si="0"/>
        <v>5.2460395014606513</v>
      </c>
      <c r="H17" s="8">
        <f t="shared" si="1"/>
        <v>13.060695220000014</v>
      </c>
      <c r="I17" s="8">
        <f t="shared" si="3"/>
        <v>11.184720387190181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21" customHeight="1">
      <c r="A18" s="1"/>
      <c r="B18" s="7" t="s">
        <v>12</v>
      </c>
      <c r="C18" s="8">
        <f>SUM(C19:C24)</f>
        <v>77.364425649999987</v>
      </c>
      <c r="D18" s="8">
        <f>SUM(D19:D24)</f>
        <v>80.786232519999999</v>
      </c>
      <c r="E18" s="8">
        <f>SUM(E19:E24)</f>
        <v>85.669614230000022</v>
      </c>
      <c r="F18" s="8">
        <f t="shared" si="2"/>
        <v>4.8833817100000232</v>
      </c>
      <c r="G18" s="8">
        <f t="shared" si="0"/>
        <v>6.0448192194023402</v>
      </c>
      <c r="H18" s="8">
        <f t="shared" si="1"/>
        <v>8.3051885800000349</v>
      </c>
      <c r="I18" s="8">
        <f t="shared" si="3"/>
        <v>10.735151861106122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13</v>
      </c>
      <c r="C19" s="10">
        <v>9.2840744899999983</v>
      </c>
      <c r="D19" s="10">
        <v>9.1128143699999988</v>
      </c>
      <c r="E19" s="10">
        <v>9.8876456199999989</v>
      </c>
      <c r="F19" s="10">
        <f t="shared" si="2"/>
        <v>0.77483125000000008</v>
      </c>
      <c r="G19" s="10">
        <f t="shared" si="0"/>
        <v>8.5026559144098979</v>
      </c>
      <c r="H19" s="10">
        <f t="shared" si="1"/>
        <v>0.60357113000000062</v>
      </c>
      <c r="I19" s="10">
        <f t="shared" si="3"/>
        <v>6.5011448437872321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14</v>
      </c>
      <c r="C20" s="10">
        <v>33.762785149999999</v>
      </c>
      <c r="D20" s="10">
        <v>34.495721420000002</v>
      </c>
      <c r="E20" s="10">
        <v>35.923111910000003</v>
      </c>
      <c r="F20" s="10">
        <f t="shared" si="2"/>
        <v>1.4273904900000005</v>
      </c>
      <c r="G20" s="10">
        <f t="shared" si="0"/>
        <v>4.1378769054310167</v>
      </c>
      <c r="H20" s="10">
        <f t="shared" si="1"/>
        <v>2.1603267600000038</v>
      </c>
      <c r="I20" s="10">
        <f t="shared" si="3"/>
        <v>6.39854428597104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15</v>
      </c>
      <c r="C21" s="10">
        <v>9.3505171800000006</v>
      </c>
      <c r="D21" s="10">
        <v>9.6470067299999993</v>
      </c>
      <c r="E21" s="10">
        <v>10.957236460000001</v>
      </c>
      <c r="F21" s="10">
        <f t="shared" si="2"/>
        <v>1.3102297300000014</v>
      </c>
      <c r="G21" s="10">
        <f t="shared" si="0"/>
        <v>13.58172298071986</v>
      </c>
      <c r="H21" s="10">
        <f t="shared" si="1"/>
        <v>1.6067192800000001</v>
      </c>
      <c r="I21" s="10">
        <f t="shared" si="3"/>
        <v>17.183212961061049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16</v>
      </c>
      <c r="C22" s="10">
        <v>23.714994620000002</v>
      </c>
      <c r="D22" s="10">
        <v>24.729632319999997</v>
      </c>
      <c r="E22" s="10">
        <v>24.788546230000005</v>
      </c>
      <c r="F22" s="10">
        <f t="shared" si="2"/>
        <v>5.8913910000008229E-2</v>
      </c>
      <c r="G22" s="10">
        <f t="shared" si="0"/>
        <v>0.23823204986497848</v>
      </c>
      <c r="H22" s="10">
        <f t="shared" si="1"/>
        <v>1.0735516100000027</v>
      </c>
      <c r="I22" s="10">
        <f t="shared" si="3"/>
        <v>4.5268895363553012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>
      <c r="A23" s="1"/>
      <c r="B23" s="9" t="s">
        <v>17</v>
      </c>
      <c r="C23" s="10">
        <v>0.19683862999999999</v>
      </c>
      <c r="D23" s="10">
        <v>0.20105768000000002</v>
      </c>
      <c r="E23" s="10">
        <v>0.19073580999999998</v>
      </c>
      <c r="F23" s="10">
        <f t="shared" si="2"/>
        <v>-1.0321870000000039E-2</v>
      </c>
      <c r="G23" s="10" t="str">
        <f t="shared" si="0"/>
        <v/>
      </c>
      <c r="H23" s="10">
        <f t="shared" si="1"/>
        <v>-6.1028200000000088E-3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15.75" customHeight="1">
      <c r="A24" s="1"/>
      <c r="B24" s="9" t="s">
        <v>18</v>
      </c>
      <c r="C24" s="10">
        <v>1.05521558</v>
      </c>
      <c r="D24" s="10">
        <v>2.6</v>
      </c>
      <c r="E24" s="10">
        <v>3.9223382</v>
      </c>
      <c r="F24" s="10">
        <f t="shared" si="2"/>
        <v>1.3223381999999999</v>
      </c>
      <c r="G24" s="10">
        <f t="shared" si="0"/>
        <v>50.859161538461528</v>
      </c>
      <c r="H24" s="10">
        <f t="shared" si="1"/>
        <v>2.86712262</v>
      </c>
      <c r="I24" s="10" t="str">
        <f t="shared" si="3"/>
        <v/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20.25" customHeight="1">
      <c r="A25" s="1"/>
      <c r="B25" s="7" t="s">
        <v>19</v>
      </c>
      <c r="C25" s="8">
        <f>SUM(C26:C30,C33:C34)</f>
        <v>39.806475890000002</v>
      </c>
      <c r="D25" s="8">
        <f>SUM(D26:D30,D33:D34)</f>
        <v>40.329030379999999</v>
      </c>
      <c r="E25" s="8">
        <f>SUM(E26:E30,E33:E34)</f>
        <v>48.925494860000001</v>
      </c>
      <c r="F25" s="8">
        <f t="shared" si="2"/>
        <v>8.5964644800000016</v>
      </c>
      <c r="G25" s="8">
        <f t="shared" si="0"/>
        <v>21.315822371626286</v>
      </c>
      <c r="H25" s="8">
        <f t="shared" si="1"/>
        <v>9.1190189699999991</v>
      </c>
      <c r="I25" s="8">
        <f t="shared" si="3"/>
        <v>22.90838052381029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customHeight="1">
      <c r="A26" s="1"/>
      <c r="B26" s="9" t="s">
        <v>20</v>
      </c>
      <c r="C26" s="10">
        <v>22.621796920000001</v>
      </c>
      <c r="D26" s="10">
        <v>22.515159009999998</v>
      </c>
      <c r="E26" s="10">
        <v>30.113964769999999</v>
      </c>
      <c r="F26" s="10">
        <f t="shared" si="2"/>
        <v>7.5988057600000012</v>
      </c>
      <c r="G26" s="10">
        <f t="shared" si="0"/>
        <v>33.749731710200351</v>
      </c>
      <c r="H26" s="10">
        <f t="shared" si="1"/>
        <v>7.4921678499999977</v>
      </c>
      <c r="I26" s="10">
        <f t="shared" si="3"/>
        <v>33.119242810354066</v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.75" hidden="1" customHeight="1">
      <c r="A27" s="20"/>
      <c r="B27" s="9" t="s">
        <v>21</v>
      </c>
      <c r="C27" s="10">
        <v>0</v>
      </c>
      <c r="D27" s="10"/>
      <c r="E27" s="10">
        <v>0</v>
      </c>
      <c r="F27" s="10" t="str">
        <f t="shared" si="2"/>
        <v xml:space="preserve"> </v>
      </c>
      <c r="G27" s="10" t="str">
        <f t="shared" si="0"/>
        <v/>
      </c>
      <c r="H27" s="10">
        <f t="shared" si="1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hidden="1" customHeight="1">
      <c r="A28" s="20"/>
      <c r="B28" s="9" t="s">
        <v>22</v>
      </c>
      <c r="C28" s="10"/>
      <c r="D28" s="10"/>
      <c r="E28" s="10"/>
      <c r="F28" s="10" t="str">
        <f t="shared" si="2"/>
        <v xml:space="preserve"> </v>
      </c>
      <c r="G28" s="10" t="str">
        <f t="shared" si="0"/>
        <v/>
      </c>
      <c r="H28" s="10">
        <f t="shared" si="1"/>
        <v>0</v>
      </c>
      <c r="I28" s="10" t="str">
        <f t="shared" si="3"/>
        <v/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" customHeight="1">
      <c r="A29" s="1"/>
      <c r="B29" s="9" t="s">
        <v>23</v>
      </c>
      <c r="C29" s="10">
        <v>8.5712411199999998</v>
      </c>
      <c r="D29" s="10">
        <v>8.6915337899999994</v>
      </c>
      <c r="E29" s="10">
        <v>9.7374871699999996</v>
      </c>
      <c r="F29" s="10">
        <f t="shared" si="2"/>
        <v>1.0459533800000003</v>
      </c>
      <c r="G29" s="10">
        <f t="shared" si="0"/>
        <v>12.034163420079166</v>
      </c>
      <c r="H29" s="10">
        <f t="shared" si="1"/>
        <v>1.1662460499999998</v>
      </c>
      <c r="I29" s="10">
        <f t="shared" si="3"/>
        <v>13.60650148178307</v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.75" hidden="1" customHeight="1">
      <c r="A30" s="20"/>
      <c r="B30" s="9" t="s">
        <v>24</v>
      </c>
      <c r="C30" s="10">
        <f>+C31+C32</f>
        <v>0</v>
      </c>
      <c r="D30" s="10">
        <v>0</v>
      </c>
      <c r="E30" s="10">
        <f>+E31+E32</f>
        <v>0</v>
      </c>
      <c r="F30" s="10" t="str">
        <f t="shared" si="2"/>
        <v xml:space="preserve"> </v>
      </c>
      <c r="G30" s="10" t="str">
        <f t="shared" si="0"/>
        <v/>
      </c>
      <c r="H30" s="10">
        <f t="shared" si="1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25</v>
      </c>
      <c r="C31" s="10">
        <v>0</v>
      </c>
      <c r="D31" s="10"/>
      <c r="E31" s="10">
        <v>0</v>
      </c>
      <c r="F31" s="10" t="str">
        <f t="shared" si="2"/>
        <v xml:space="preserve"> </v>
      </c>
      <c r="G31" s="10" t="str">
        <f t="shared" si="0"/>
        <v/>
      </c>
      <c r="H31" s="10">
        <f t="shared" si="1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hidden="1" customHeight="1">
      <c r="A32" s="20"/>
      <c r="B32" s="11" t="s">
        <v>26</v>
      </c>
      <c r="C32" s="10"/>
      <c r="D32" s="10"/>
      <c r="E32" s="10"/>
      <c r="F32" s="10" t="str">
        <f t="shared" si="2"/>
        <v xml:space="preserve"> </v>
      </c>
      <c r="G32" s="10" t="str">
        <f t="shared" si="0"/>
        <v/>
      </c>
      <c r="H32" s="10">
        <f t="shared" si="1"/>
        <v>0</v>
      </c>
      <c r="I32" s="10" t="str">
        <f t="shared" si="3"/>
        <v/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15" customHeight="1">
      <c r="A33" s="1"/>
      <c r="B33" s="9" t="s">
        <v>57</v>
      </c>
      <c r="C33" s="10">
        <v>8.6134378500000004</v>
      </c>
      <c r="D33" s="10">
        <v>9.1223375799999999</v>
      </c>
      <c r="E33" s="10">
        <v>9.0490678500000001</v>
      </c>
      <c r="F33" s="10">
        <f t="shared" si="2"/>
        <v>-7.3269729999999811E-2</v>
      </c>
      <c r="G33" s="10">
        <f t="shared" si="0"/>
        <v>-0.80319029368785766</v>
      </c>
      <c r="H33" s="10">
        <f t="shared" si="1"/>
        <v>0.43562999999999974</v>
      </c>
      <c r="I33" s="10">
        <f t="shared" si="3"/>
        <v>5.0575624690900822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>
      <c r="A34" s="1"/>
      <c r="B34" s="9" t="s">
        <v>74</v>
      </c>
      <c r="C34" s="10">
        <f>+C35+C36</f>
        <v>0</v>
      </c>
      <c r="D34" s="10">
        <f>+D35+D36</f>
        <v>0</v>
      </c>
      <c r="E34" s="10">
        <f>+E35+E36</f>
        <v>2.4975069999999999E-2</v>
      </c>
      <c r="F34" s="10" t="str">
        <f t="shared" si="2"/>
        <v xml:space="preserve"> </v>
      </c>
      <c r="G34" s="10" t="str">
        <f t="shared" si="0"/>
        <v/>
      </c>
      <c r="H34" s="10">
        <f t="shared" ref="H34:H36" si="4">+E34-C34</f>
        <v>2.4975069999999999E-2</v>
      </c>
      <c r="I34" s="10" t="str">
        <f t="shared" si="3"/>
        <v/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hidden="1" customHeight="1">
      <c r="A35" s="20"/>
      <c r="B35" s="11" t="s">
        <v>72</v>
      </c>
      <c r="C35" s="10"/>
      <c r="D35" s="10"/>
      <c r="E35" s="10"/>
      <c r="F35" s="10" t="str">
        <f t="shared" si="2"/>
        <v xml:space="preserve"> </v>
      </c>
      <c r="G35" s="10" t="str">
        <f t="shared" si="0"/>
        <v/>
      </c>
      <c r="H35" s="10">
        <f t="shared" si="4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hidden="1" customHeight="1">
      <c r="A36" s="20"/>
      <c r="B36" s="11" t="s">
        <v>73</v>
      </c>
      <c r="C36" s="10"/>
      <c r="D36" s="10"/>
      <c r="E36" s="10">
        <v>2.4975069999999999E-2</v>
      </c>
      <c r="F36" s="10" t="str">
        <f t="shared" si="2"/>
        <v xml:space="preserve"> </v>
      </c>
      <c r="G36" s="10" t="str">
        <f t="shared" si="0"/>
        <v/>
      </c>
      <c r="H36" s="10">
        <f t="shared" si="4"/>
        <v>2.4975069999999999E-2</v>
      </c>
      <c r="I36" s="10" t="str">
        <f t="shared" si="3"/>
        <v/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20.25" customHeight="1">
      <c r="A37" s="1"/>
      <c r="B37" s="7" t="s">
        <v>27</v>
      </c>
      <c r="C37" s="8">
        <f>SUM(C38:C44)</f>
        <v>27.842628999999999</v>
      </c>
      <c r="D37" s="8">
        <f>SUM(D38:D44)</f>
        <v>27.182892849999998</v>
      </c>
      <c r="E37" s="8">
        <f>SUM(E38:E44)</f>
        <v>31.042649449999999</v>
      </c>
      <c r="F37" s="8">
        <f t="shared" si="2"/>
        <v>3.8597566000000008</v>
      </c>
      <c r="G37" s="8">
        <f t="shared" si="0"/>
        <v>14.199212060683971</v>
      </c>
      <c r="H37" s="8">
        <f t="shared" si="1"/>
        <v>3.2000204500000002</v>
      </c>
      <c r="I37" s="8">
        <f t="shared" si="3"/>
        <v>11.493240993873101</v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customHeight="1">
      <c r="A38" s="1"/>
      <c r="B38" s="9" t="s">
        <v>28</v>
      </c>
      <c r="C38" s="10">
        <v>6.8671208100000003</v>
      </c>
      <c r="D38" s="10">
        <v>7.3366860300000001</v>
      </c>
      <c r="E38" s="10">
        <v>7.8596438700000002</v>
      </c>
      <c r="F38" s="10">
        <f t="shared" si="2"/>
        <v>0.52295784000000012</v>
      </c>
      <c r="G38" s="10">
        <f t="shared" si="0"/>
        <v>7.1279844586725494</v>
      </c>
      <c r="H38" s="10">
        <f t="shared" si="1"/>
        <v>0.9925230599999999</v>
      </c>
      <c r="I38" s="10">
        <f t="shared" si="3"/>
        <v>14.453263419432982</v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customHeight="1">
      <c r="A39" s="1"/>
      <c r="B39" s="9" t="s">
        <v>29</v>
      </c>
      <c r="C39" s="10">
        <v>0</v>
      </c>
      <c r="D39" s="10">
        <v>0</v>
      </c>
      <c r="E39" s="10">
        <v>0</v>
      </c>
      <c r="F39" s="10" t="str">
        <f t="shared" si="2"/>
        <v xml:space="preserve"> </v>
      </c>
      <c r="G39" s="10" t="str">
        <f t="shared" si="0"/>
        <v/>
      </c>
      <c r="H39" s="10">
        <f t="shared" si="1"/>
        <v>0</v>
      </c>
      <c r="I39" s="10" t="str">
        <f t="shared" si="3"/>
        <v/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customHeight="1">
      <c r="A40" s="1"/>
      <c r="B40" s="9" t="s">
        <v>30</v>
      </c>
      <c r="C40" s="10">
        <v>20.355670399999997</v>
      </c>
      <c r="D40" s="10">
        <v>19.846206819999999</v>
      </c>
      <c r="E40" s="10">
        <v>22.5140873</v>
      </c>
      <c r="F40" s="10">
        <f t="shared" si="2"/>
        <v>2.6678804800000009</v>
      </c>
      <c r="G40" s="10">
        <f t="shared" si="0"/>
        <v>13.442772738372586</v>
      </c>
      <c r="H40" s="10">
        <f t="shared" si="1"/>
        <v>2.1584169000000024</v>
      </c>
      <c r="I40" s="10">
        <f t="shared" si="3"/>
        <v>10.603516649591667</v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15" customHeight="1">
      <c r="A41" s="1"/>
      <c r="B41" s="9" t="s">
        <v>31</v>
      </c>
      <c r="C41" s="10">
        <v>0.61962450000000002</v>
      </c>
      <c r="D41" s="10">
        <v>0</v>
      </c>
      <c r="E41" s="10">
        <v>0.66891827999999998</v>
      </c>
      <c r="F41" s="10" t="str">
        <f t="shared" si="2"/>
        <v xml:space="preserve"> </v>
      </c>
      <c r="G41" s="10" t="str">
        <f t="shared" si="0"/>
        <v/>
      </c>
      <c r="H41" s="10">
        <f t="shared" si="1"/>
        <v>4.9293779999999954E-2</v>
      </c>
      <c r="I41" s="10">
        <f t="shared" si="3"/>
        <v>7.9554278437989385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15" hidden="1" customHeight="1">
      <c r="A42" s="20"/>
      <c r="B42" s="9" t="s">
        <v>32</v>
      </c>
      <c r="C42" s="10"/>
      <c r="D42" s="10"/>
      <c r="E42" s="10"/>
      <c r="F42" s="10" t="str">
        <f t="shared" si="2"/>
        <v xml:space="preserve"> </v>
      </c>
      <c r="G42" s="10" t="str">
        <f t="shared" si="0"/>
        <v/>
      </c>
      <c r="H42" s="10">
        <f t="shared" ref="H42:H58" si="5">+E42-C42</f>
        <v>0</v>
      </c>
      <c r="I42" s="10" t="str">
        <f t="shared" si="3"/>
        <v/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15" hidden="1" customHeight="1">
      <c r="A43" s="20"/>
      <c r="B43" s="9" t="s">
        <v>33</v>
      </c>
      <c r="C43" s="10">
        <v>2.1329000000000001E-4</v>
      </c>
      <c r="D43" s="10">
        <v>0</v>
      </c>
      <c r="E43" s="10">
        <v>0</v>
      </c>
      <c r="F43" s="10" t="str">
        <f t="shared" si="2"/>
        <v xml:space="preserve"> </v>
      </c>
      <c r="G43" s="10" t="str">
        <f t="shared" si="0"/>
        <v/>
      </c>
      <c r="H43" s="10">
        <f t="shared" si="5"/>
        <v>-2.1329000000000001E-4</v>
      </c>
      <c r="I43" s="10" t="str">
        <f t="shared" si="3"/>
        <v/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3.5" hidden="1" customHeight="1">
      <c r="A44" s="20"/>
      <c r="B44" s="9" t="s">
        <v>34</v>
      </c>
      <c r="C44" s="10">
        <v>0</v>
      </c>
      <c r="D44" s="10">
        <v>0</v>
      </c>
      <c r="E44" s="10">
        <v>0</v>
      </c>
      <c r="F44" s="10" t="str">
        <f t="shared" si="2"/>
        <v xml:space="preserve"> </v>
      </c>
      <c r="G44" s="10" t="str">
        <f t="shared" si="0"/>
        <v/>
      </c>
      <c r="H44" s="10">
        <f t="shared" si="5"/>
        <v>0</v>
      </c>
      <c r="I44" s="10" t="str">
        <f t="shared" si="3"/>
        <v/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21" customHeight="1">
      <c r="A45" s="1"/>
      <c r="B45" s="3" t="s">
        <v>35</v>
      </c>
      <c r="C45" s="5">
        <f>SUM(C46:C47,C50,C52:C54)</f>
        <v>105.92162338</v>
      </c>
      <c r="D45" s="5">
        <v>164.77415349</v>
      </c>
      <c r="E45" s="5">
        <f>SUM(E46:E47,E50,E52:E54)</f>
        <v>108.62832367000001</v>
      </c>
      <c r="F45" s="5">
        <f t="shared" si="2"/>
        <v>-56.145829819999989</v>
      </c>
      <c r="G45" s="5">
        <f t="shared" si="0"/>
        <v>-34.074415574774861</v>
      </c>
      <c r="H45" s="5">
        <f t="shared" si="5"/>
        <v>2.7067002900000148</v>
      </c>
      <c r="I45" s="5">
        <f t="shared" si="3"/>
        <v>2.5553802931150043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54</v>
      </c>
      <c r="C46" s="8">
        <v>19.645324049999999</v>
      </c>
      <c r="D46" s="8"/>
      <c r="E46" s="8">
        <v>20.61001924</v>
      </c>
      <c r="F46" s="8" t="str">
        <f t="shared" si="2"/>
        <v xml:space="preserve"> </v>
      </c>
      <c r="G46" s="8" t="str">
        <f t="shared" si="0"/>
        <v/>
      </c>
      <c r="H46" s="8">
        <f t="shared" si="5"/>
        <v>0.96469519000000048</v>
      </c>
      <c r="I46" s="8">
        <f t="shared" si="3"/>
        <v>4.910558805468014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21" customHeight="1">
      <c r="A47" s="1"/>
      <c r="B47" s="7" t="s">
        <v>61</v>
      </c>
      <c r="C47" s="8">
        <f>SUM(C48:C49)</f>
        <v>17.641732940000001</v>
      </c>
      <c r="E47" s="8">
        <f>SUM(E48:E49)</f>
        <v>19.604441640000001</v>
      </c>
      <c r="F47" s="8" t="str">
        <f t="shared" si="2"/>
        <v xml:space="preserve"> </v>
      </c>
      <c r="G47" s="8" t="str">
        <f t="shared" si="0"/>
        <v/>
      </c>
      <c r="H47" s="8">
        <f t="shared" si="5"/>
        <v>1.9627087000000003</v>
      </c>
      <c r="I47" s="8">
        <f t="shared" si="3"/>
        <v>11.125373605162398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15" customHeight="1">
      <c r="A48" s="1"/>
      <c r="B48" s="11" t="s">
        <v>62</v>
      </c>
      <c r="C48" s="10">
        <v>17.612747940000002</v>
      </c>
      <c r="D48" s="10"/>
      <c r="E48" s="10">
        <v>19.579031929999999</v>
      </c>
      <c r="F48" s="10" t="str">
        <f t="shared" si="2"/>
        <v xml:space="preserve"> </v>
      </c>
      <c r="G48" s="10" t="str">
        <f t="shared" si="0"/>
        <v/>
      </c>
      <c r="H48" s="10">
        <f t="shared" si="5"/>
        <v>1.9662839899999973</v>
      </c>
      <c r="I48" s="10">
        <f t="shared" si="3"/>
        <v>11.163981887996048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15" customHeight="1">
      <c r="A49" s="1"/>
      <c r="B49" s="11" t="s">
        <v>63</v>
      </c>
      <c r="C49" s="10">
        <v>2.8985E-2</v>
      </c>
      <c r="E49" s="10">
        <v>2.5409710000000002E-2</v>
      </c>
      <c r="F49" s="10" t="str">
        <f t="shared" si="2"/>
        <v xml:space="preserve"> </v>
      </c>
      <c r="G49" s="10" t="str">
        <f t="shared" si="0"/>
        <v/>
      </c>
      <c r="H49" s="10">
        <f t="shared" si="5"/>
        <v>-3.5752899999999983E-3</v>
      </c>
      <c r="I49" s="10" t="str">
        <f t="shared" si="3"/>
        <v/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>
      <c r="A50" s="1"/>
      <c r="B50" s="7" t="s">
        <v>55</v>
      </c>
      <c r="C50" s="8">
        <v>5.6482019899999996</v>
      </c>
      <c r="D50" s="8"/>
      <c r="E50" s="8">
        <v>6.2976824800000006</v>
      </c>
      <c r="F50" s="8" t="str">
        <f t="shared" si="2"/>
        <v xml:space="preserve"> </v>
      </c>
      <c r="G50" s="8" t="str">
        <f t="shared" si="0"/>
        <v/>
      </c>
      <c r="H50" s="8">
        <f t="shared" si="5"/>
        <v>0.64948049000000108</v>
      </c>
      <c r="I50" s="8">
        <f t="shared" si="3"/>
        <v>11.498889224391942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15" customHeight="1">
      <c r="A51" s="1"/>
      <c r="B51" s="11" t="s">
        <v>58</v>
      </c>
      <c r="C51" s="10">
        <v>2.2058348099999998</v>
      </c>
      <c r="D51" s="10"/>
      <c r="E51" s="10">
        <v>3.5552488499999999</v>
      </c>
      <c r="F51" s="10" t="str">
        <f t="shared" si="2"/>
        <v xml:space="preserve"> </v>
      </c>
      <c r="G51" s="10" t="str">
        <f t="shared" si="0"/>
        <v/>
      </c>
      <c r="H51" s="10">
        <f t="shared" si="5"/>
        <v>1.3494140400000001</v>
      </c>
      <c r="I51" s="10">
        <f t="shared" si="3"/>
        <v>61.17475496725887</v>
      </c>
      <c r="J51" s="1"/>
      <c r="K51" s="6"/>
      <c r="L51" s="6" t="e">
        <f>C51-#REF!</f>
        <v>#REF!</v>
      </c>
      <c r="M51" s="6" t="e">
        <f>D51-#REF!</f>
        <v>#REF!</v>
      </c>
      <c r="N51" s="6" t="e">
        <f>E51-#REF!</f>
        <v>#REF!</v>
      </c>
    </row>
    <row r="52" spans="1:14" ht="21" customHeight="1">
      <c r="A52" s="1"/>
      <c r="B52" s="7" t="s">
        <v>59</v>
      </c>
      <c r="C52" s="8">
        <v>35.954335550000003</v>
      </c>
      <c r="D52" s="8"/>
      <c r="E52" s="8">
        <v>36.514654489999998</v>
      </c>
      <c r="F52" s="8" t="str">
        <f t="shared" si="2"/>
        <v xml:space="preserve"> </v>
      </c>
      <c r="G52" s="8" t="str">
        <f t="shared" si="0"/>
        <v/>
      </c>
      <c r="H52" s="8">
        <f t="shared" si="5"/>
        <v>0.56031893999999483</v>
      </c>
      <c r="I52" s="8">
        <f t="shared" si="3"/>
        <v>1.5584182864978429</v>
      </c>
      <c r="J52" s="1"/>
      <c r="K52" s="6"/>
      <c r="L52" s="6" t="e">
        <f>C52-#REF!</f>
        <v>#REF!</v>
      </c>
      <c r="M52" s="6" t="e">
        <f>D52-#REF!</f>
        <v>#REF!</v>
      </c>
      <c r="N52" s="6" t="e">
        <f>E52-#REF!</f>
        <v>#REF!</v>
      </c>
    </row>
    <row r="53" spans="1:14" ht="21" customHeight="1">
      <c r="A53" s="1"/>
      <c r="B53" s="7" t="s">
        <v>56</v>
      </c>
      <c r="C53" s="8">
        <v>9.0688422100000015</v>
      </c>
      <c r="D53" s="8"/>
      <c r="E53" s="8">
        <v>6.0263352800000005</v>
      </c>
      <c r="F53" s="8" t="str">
        <f t="shared" si="2"/>
        <v xml:space="preserve"> </v>
      </c>
      <c r="G53" s="8" t="str">
        <f t="shared" si="0"/>
        <v/>
      </c>
      <c r="H53" s="8">
        <f t="shared" si="5"/>
        <v>-3.0425069300000009</v>
      </c>
      <c r="I53" s="8">
        <f t="shared" si="3"/>
        <v>-33.549011654928776</v>
      </c>
      <c r="J53" s="1"/>
      <c r="K53" s="6"/>
      <c r="L53" s="6" t="e">
        <f>C53-#REF!</f>
        <v>#REF!</v>
      </c>
      <c r="M53" s="6" t="e">
        <f>D53-#REF!</f>
        <v>#REF!</v>
      </c>
      <c r="N53" s="6" t="e">
        <f>E53-#REF!</f>
        <v>#REF!</v>
      </c>
    </row>
    <row r="54" spans="1:14" ht="21" customHeight="1">
      <c r="A54" s="1"/>
      <c r="B54" s="7" t="s">
        <v>60</v>
      </c>
      <c r="C54" s="8">
        <v>17.96318664</v>
      </c>
      <c r="D54" s="8"/>
      <c r="E54" s="8">
        <v>19.575190540000001</v>
      </c>
      <c r="F54" s="8" t="str">
        <f t="shared" si="2"/>
        <v xml:space="preserve"> </v>
      </c>
      <c r="G54" s="8" t="str">
        <f t="shared" si="0"/>
        <v/>
      </c>
      <c r="H54" s="8">
        <f t="shared" si="5"/>
        <v>1.6120039000000013</v>
      </c>
      <c r="I54" s="8">
        <f t="shared" si="3"/>
        <v>8.9739305854030871</v>
      </c>
      <c r="J54" s="1"/>
      <c r="K54" s="6"/>
      <c r="L54" s="6" t="e">
        <f>C54-#REF!</f>
        <v>#REF!</v>
      </c>
      <c r="M54" s="6" t="e">
        <f>D54-#REF!</f>
        <v>#REF!</v>
      </c>
      <c r="N54" s="6" t="e">
        <f>E54-#REF!</f>
        <v>#REF!</v>
      </c>
    </row>
    <row r="55" spans="1:14" ht="21" customHeight="1">
      <c r="A55" s="1"/>
      <c r="B55" s="3" t="s">
        <v>70</v>
      </c>
      <c r="C55" s="5">
        <f>SUM(C56:C58)</f>
        <v>14.947541580000001</v>
      </c>
      <c r="D55" s="5">
        <v>9.9520410000000004E-2</v>
      </c>
      <c r="E55" s="5">
        <f>SUM(E56:E58)</f>
        <v>8.0838837999999988</v>
      </c>
      <c r="F55" s="5">
        <f t="shared" si="2"/>
        <v>7.9843633899999986</v>
      </c>
      <c r="G55" s="5" t="str">
        <f t="shared" si="0"/>
        <v/>
      </c>
      <c r="H55" s="5">
        <f t="shared" si="5"/>
        <v>-6.8636577800000023</v>
      </c>
      <c r="I55" s="5">
        <f t="shared" si="3"/>
        <v>-45.918305316398403</v>
      </c>
      <c r="J55" s="1"/>
      <c r="K55" s="6"/>
      <c r="L55" s="6" t="e">
        <f>C55-#REF!</f>
        <v>#REF!</v>
      </c>
      <c r="M55" s="6" t="e">
        <f>D55-#REF!</f>
        <v>#REF!</v>
      </c>
      <c r="N55" s="6" t="e">
        <f>E55-#REF!</f>
        <v>#REF!</v>
      </c>
    </row>
    <row r="56" spans="1:14" ht="21" customHeight="1">
      <c r="A56" s="1"/>
      <c r="B56" s="37" t="s">
        <v>66</v>
      </c>
      <c r="C56" s="10">
        <v>9.1999999999999998E-3</v>
      </c>
      <c r="D56" s="10"/>
      <c r="E56" s="10">
        <v>0</v>
      </c>
      <c r="F56" s="10" t="str">
        <f t="shared" si="2"/>
        <v xml:space="preserve"> </v>
      </c>
      <c r="G56" s="10" t="str">
        <f t="shared" si="0"/>
        <v/>
      </c>
      <c r="H56" s="10">
        <f t="shared" si="5"/>
        <v>-9.1999999999999998E-3</v>
      </c>
      <c r="I56" s="10" t="str">
        <f t="shared" si="3"/>
        <v/>
      </c>
      <c r="J56" s="1"/>
      <c r="K56" s="6"/>
      <c r="L56" s="6" t="e">
        <f>C56-#REF!</f>
        <v>#REF!</v>
      </c>
      <c r="M56" s="6" t="e">
        <f>D56-#REF!</f>
        <v>#REF!</v>
      </c>
      <c r="N56" s="6" t="e">
        <f>E56-#REF!</f>
        <v>#REF!</v>
      </c>
    </row>
    <row r="57" spans="1:14" ht="21" customHeight="1">
      <c r="A57" s="1"/>
      <c r="B57" s="37" t="s">
        <v>67</v>
      </c>
      <c r="C57" s="10">
        <v>14.739987380000001</v>
      </c>
      <c r="D57" s="10"/>
      <c r="E57" s="10">
        <v>7.9191603699999993</v>
      </c>
      <c r="F57" s="10" t="str">
        <f t="shared" si="2"/>
        <v xml:space="preserve"> </v>
      </c>
      <c r="G57" s="10" t="str">
        <f t="shared" si="0"/>
        <v/>
      </c>
      <c r="H57" s="10">
        <f t="shared" si="5"/>
        <v>-6.8208270100000012</v>
      </c>
      <c r="I57" s="10">
        <f t="shared" si="3"/>
        <v>-46.274306986550492</v>
      </c>
      <c r="J57" s="1"/>
      <c r="K57" s="6"/>
      <c r="L57" s="6" t="e">
        <f>C57-#REF!</f>
        <v>#REF!</v>
      </c>
      <c r="M57" s="6" t="e">
        <f>D57-#REF!</f>
        <v>#REF!</v>
      </c>
      <c r="N57" s="6" t="e">
        <f>E57-#REF!</f>
        <v>#REF!</v>
      </c>
    </row>
    <row r="58" spans="1:14" ht="21" customHeight="1">
      <c r="A58" s="1"/>
      <c r="B58" s="37" t="s">
        <v>71</v>
      </c>
      <c r="C58" s="10">
        <v>0.19835419999999998</v>
      </c>
      <c r="D58" s="10"/>
      <c r="E58" s="10">
        <v>0.16472343</v>
      </c>
      <c r="F58" s="10" t="str">
        <f t="shared" si="2"/>
        <v xml:space="preserve"> </v>
      </c>
      <c r="G58" s="10" t="str">
        <f t="shared" si="0"/>
        <v/>
      </c>
      <c r="H58" s="10">
        <f t="shared" si="5"/>
        <v>-3.3630769999999977E-2</v>
      </c>
      <c r="I58" s="10" t="str">
        <f t="shared" si="3"/>
        <v/>
      </c>
      <c r="J58" s="1"/>
      <c r="K58" s="6"/>
      <c r="L58" s="6" t="e">
        <f>C58-#REF!</f>
        <v>#REF!</v>
      </c>
      <c r="M58" s="6" t="e">
        <f>D58-#REF!</f>
        <v>#REF!</v>
      </c>
      <c r="N58" s="6" t="e">
        <f>E58-#REF!</f>
        <v>#REF!</v>
      </c>
    </row>
    <row r="59" spans="1:14" ht="5.25" customHeight="1">
      <c r="A59" s="1"/>
      <c r="B59" s="17"/>
      <c r="C59" s="18"/>
      <c r="D59" s="18"/>
      <c r="E59" s="18"/>
      <c r="F59" s="18"/>
      <c r="G59" s="18"/>
      <c r="H59" s="18"/>
      <c r="I59" s="19"/>
      <c r="J59" s="1"/>
      <c r="K59" s="6"/>
      <c r="L59" s="6"/>
      <c r="M59" s="6"/>
      <c r="N59" s="6"/>
    </row>
    <row r="60" spans="1:14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6"/>
      <c r="M60" s="6"/>
      <c r="N60" s="6"/>
    </row>
    <row r="61" spans="1:14" ht="15" customHeight="1">
      <c r="A61" s="1"/>
      <c r="B61" s="12" t="s">
        <v>84</v>
      </c>
      <c r="C61" s="12"/>
      <c r="D61" s="12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30" customHeight="1">
      <c r="A62" s="1"/>
      <c r="B62" s="44" t="s">
        <v>65</v>
      </c>
      <c r="C62" s="44"/>
      <c r="D62" s="44"/>
      <c r="E62" s="44"/>
      <c r="F62" s="44"/>
      <c r="G62" s="44"/>
      <c r="H62" s="44"/>
      <c r="I62" s="44"/>
      <c r="J62" s="1"/>
      <c r="K62" s="1"/>
    </row>
    <row r="63" spans="1:14" ht="39.75" hidden="1" customHeight="1">
      <c r="A63" s="1"/>
      <c r="B63" s="44"/>
      <c r="C63" s="44"/>
      <c r="D63" s="44"/>
      <c r="E63" s="44"/>
      <c r="F63" s="44"/>
      <c r="G63" s="44"/>
      <c r="H63" s="44"/>
      <c r="I63" s="44"/>
      <c r="J63" s="1"/>
      <c r="K63" s="1"/>
      <c r="L63" s="1"/>
    </row>
    <row r="64" spans="1:14" ht="15" customHeight="1">
      <c r="A64" s="1"/>
      <c r="B64" s="44" t="s">
        <v>79</v>
      </c>
      <c r="C64" s="44"/>
      <c r="D64" s="44"/>
      <c r="E64" s="44"/>
      <c r="F64" s="44"/>
      <c r="G64" s="44"/>
      <c r="H64" s="44"/>
      <c r="I64" s="44"/>
      <c r="J64" s="1"/>
      <c r="K64" s="1"/>
    </row>
    <row r="65" spans="2:11">
      <c r="B65" s="36"/>
      <c r="C65" s="36"/>
      <c r="D65" s="36"/>
      <c r="E65" s="36"/>
      <c r="F65" s="36"/>
      <c r="G65" s="36"/>
      <c r="H65" s="36"/>
      <c r="I65" s="36"/>
      <c r="J65" s="1"/>
      <c r="K65" s="1"/>
    </row>
  </sheetData>
  <mergeCells count="8">
    <mergeCell ref="B64:I64"/>
    <mergeCell ref="B63:I63"/>
    <mergeCell ref="B62:I62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3:E13 D37 C47:E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Ings26xmes</vt:lpstr>
      <vt:lpstr>Ings26vrsPto.eIng25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2025-05-02T16:09:47Z</cp:lastPrinted>
  <dcterms:created xsi:type="dcterms:W3CDTF">2022-01-04T19:07:22Z</dcterms:created>
  <dcterms:modified xsi:type="dcterms:W3CDTF">2026-05-29T22:27:58Z</dcterms:modified>
</cp:coreProperties>
</file>