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BFF6CE04-30A8-45E8-B5CC-97C606C42176}" xr6:coauthVersionLast="36" xr6:coauthVersionMax="36" xr10:uidLastSave="{00000000-0000-0000-0000-000000000000}"/>
  <bookViews>
    <workbookView xWindow="0" yWindow="0" windowWidth="28800" windowHeight="11505" tabRatio="594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4" l="1"/>
  <c r="C47" i="14"/>
  <c r="C45" i="14"/>
  <c r="C37" i="14"/>
  <c r="C34" i="14"/>
  <c r="C30" i="14"/>
  <c r="C25" i="14" s="1"/>
  <c r="C20" i="14"/>
  <c r="C19" i="14"/>
  <c r="C18" i="14" s="1"/>
  <c r="C13" i="14"/>
  <c r="C19" i="13"/>
  <c r="C20" i="13"/>
  <c r="D34" i="13" l="1"/>
  <c r="M34" i="13" s="1"/>
  <c r="L32" i="13"/>
  <c r="M32" i="13"/>
  <c r="N32" i="13"/>
  <c r="H36" i="13"/>
  <c r="I36" i="13" s="1"/>
  <c r="F36" i="13"/>
  <c r="G36" i="13" s="1"/>
  <c r="H35" i="13"/>
  <c r="I35" i="13" s="1"/>
  <c r="F35" i="13"/>
  <c r="G35" i="13" s="1"/>
  <c r="E34" i="13"/>
  <c r="C34" i="13"/>
  <c r="P36" i="14"/>
  <c r="Q36" i="14" s="1"/>
  <c r="R36" i="14" s="1"/>
  <c r="P35" i="14"/>
  <c r="Q35" i="14" s="1"/>
  <c r="R35" i="14" s="1"/>
  <c r="O34" i="14"/>
  <c r="N34" i="14"/>
  <c r="M34" i="14"/>
  <c r="L34" i="14"/>
  <c r="K34" i="14"/>
  <c r="J34" i="14"/>
  <c r="I34" i="14"/>
  <c r="H34" i="14"/>
  <c r="G34" i="14"/>
  <c r="F34" i="14"/>
  <c r="E34" i="14"/>
  <c r="D34" i="14"/>
  <c r="M36" i="13"/>
  <c r="M35" i="13"/>
  <c r="L35" i="13"/>
  <c r="U36" i="14" l="1"/>
  <c r="N35" i="13"/>
  <c r="U35" i="14"/>
  <c r="L36" i="13"/>
  <c r="N36" i="13"/>
  <c r="D25" i="13"/>
  <c r="V36" i="14"/>
  <c r="F34" i="13"/>
  <c r="G34" i="13" s="1"/>
  <c r="H34" i="13"/>
  <c r="I34" i="13" s="1"/>
  <c r="P34" i="14"/>
  <c r="L34" i="13" l="1"/>
  <c r="V35" i="14"/>
  <c r="U34" i="14"/>
  <c r="N34" i="13"/>
  <c r="Q34" i="14"/>
  <c r="R34" i="14" s="1"/>
  <c r="V34" i="14" l="1"/>
  <c r="E13" i="13"/>
  <c r="E18" i="13"/>
  <c r="E30" i="13"/>
  <c r="E25" i="13" s="1"/>
  <c r="E37" i="13"/>
  <c r="E47" i="13"/>
  <c r="E45" i="13" s="1"/>
  <c r="E55" i="13"/>
  <c r="U38" i="14" l="1"/>
  <c r="E55" i="14"/>
  <c r="F55" i="14"/>
  <c r="G55" i="14"/>
  <c r="H55" i="14"/>
  <c r="I55" i="14"/>
  <c r="J55" i="14"/>
  <c r="K55" i="14"/>
  <c r="L55" i="14"/>
  <c r="M55" i="14"/>
  <c r="N55" i="14"/>
  <c r="O55" i="14"/>
  <c r="D55" i="14"/>
  <c r="M54" i="13" l="1"/>
  <c r="M56" i="13"/>
  <c r="M57" i="13"/>
  <c r="M58" i="13"/>
  <c r="H58" i="13"/>
  <c r="I58" i="13" s="1"/>
  <c r="G58" i="13"/>
  <c r="H57" i="13"/>
  <c r="I57" i="13" s="1"/>
  <c r="G57" i="13"/>
  <c r="H56" i="13"/>
  <c r="I56" i="13" s="1"/>
  <c r="G56" i="13"/>
  <c r="C55" i="13"/>
  <c r="H55" i="13" l="1"/>
  <c r="I55" i="13" s="1"/>
  <c r="F55" i="13"/>
  <c r="G55" i="13" s="1"/>
  <c r="P58" i="14"/>
  <c r="Q58" i="14" s="1"/>
  <c r="R58" i="14" s="1"/>
  <c r="P57" i="14"/>
  <c r="P56" i="14"/>
  <c r="U58" i="14"/>
  <c r="M55" i="13"/>
  <c r="V57" i="14" l="1"/>
  <c r="N58" i="13"/>
  <c r="L56" i="13"/>
  <c r="N56" i="13"/>
  <c r="U56" i="14"/>
  <c r="L57" i="13"/>
  <c r="N57" i="13"/>
  <c r="U57" i="14"/>
  <c r="L58" i="13"/>
  <c r="V58" i="14"/>
  <c r="P55" i="14"/>
  <c r="Q55" i="14" s="1"/>
  <c r="R55" i="14" s="1"/>
  <c r="Q57" i="14"/>
  <c r="R57" i="14" s="1"/>
  <c r="Q56" i="14"/>
  <c r="R56" i="14" s="1"/>
  <c r="V56" i="14" l="1"/>
  <c r="L55" i="13"/>
  <c r="U55" i="14"/>
  <c r="N55" i="13"/>
  <c r="V55" i="14"/>
  <c r="P23" i="14" l="1"/>
  <c r="Q23" i="14" l="1"/>
  <c r="R23" i="14" s="1"/>
  <c r="F14" i="13" l="1"/>
  <c r="G14" i="13" s="1"/>
  <c r="H14" i="13"/>
  <c r="I14" i="13" s="1"/>
  <c r="D13" i="14" l="1"/>
  <c r="D18" i="14"/>
  <c r="D30" i="14"/>
  <c r="D25" i="14" s="1"/>
  <c r="D37" i="14"/>
  <c r="D47" i="14"/>
  <c r="D45" i="14" s="1"/>
  <c r="C47" i="13" l="1"/>
  <c r="C45" i="13" s="1"/>
  <c r="D37" i="13"/>
  <c r="C37" i="13"/>
  <c r="C30" i="13"/>
  <c r="C25" i="13" s="1"/>
  <c r="D18" i="13"/>
  <c r="C18" i="13"/>
  <c r="D13" i="13"/>
  <c r="C13" i="13"/>
  <c r="H25" i="13" l="1"/>
  <c r="I25" i="13" s="1"/>
  <c r="O47" i="14" l="1"/>
  <c r="N47" i="14"/>
  <c r="M47" i="14"/>
  <c r="L47" i="14"/>
  <c r="U28" i="14" l="1"/>
  <c r="U32" i="14"/>
  <c r="U42" i="14"/>
  <c r="P49" i="14"/>
  <c r="Q49" i="14" s="1"/>
  <c r="R49" i="14" s="1"/>
  <c r="P48" i="14"/>
  <c r="Q48" i="14" s="1"/>
  <c r="R48" i="14" s="1"/>
  <c r="O45" i="14"/>
  <c r="N45" i="14"/>
  <c r="M45" i="14"/>
  <c r="L45" i="14"/>
  <c r="K47" i="14"/>
  <c r="K45" i="14" s="1"/>
  <c r="J47" i="14"/>
  <c r="J45" i="14" s="1"/>
  <c r="I47" i="14"/>
  <c r="I45" i="14" s="1"/>
  <c r="H47" i="14"/>
  <c r="H45" i="14" s="1"/>
  <c r="G47" i="14"/>
  <c r="G45" i="14" s="1"/>
  <c r="F47" i="14"/>
  <c r="F45" i="14" s="1"/>
  <c r="E47" i="14"/>
  <c r="E45" i="14" s="1"/>
  <c r="M27" i="13"/>
  <c r="L28" i="13"/>
  <c r="M28" i="13"/>
  <c r="N28" i="13"/>
  <c r="M30" i="13"/>
  <c r="M31" i="13"/>
  <c r="L42" i="13"/>
  <c r="M42" i="13"/>
  <c r="N42" i="13"/>
  <c r="M46" i="13"/>
  <c r="M47" i="13"/>
  <c r="M48" i="13"/>
  <c r="M49" i="13"/>
  <c r="M50" i="13"/>
  <c r="M51" i="13"/>
  <c r="M52" i="13"/>
  <c r="M53" i="13"/>
  <c r="F49" i="13"/>
  <c r="G49" i="13" s="1"/>
  <c r="H49" i="13"/>
  <c r="I49" i="13" s="1"/>
  <c r="H48" i="13"/>
  <c r="I48" i="13" s="1"/>
  <c r="F48" i="13"/>
  <c r="G48" i="13" s="1"/>
  <c r="L48" i="13"/>
  <c r="L47" i="13" l="1"/>
  <c r="L49" i="13"/>
  <c r="N49" i="13"/>
  <c r="N48" i="13"/>
  <c r="U49" i="14"/>
  <c r="U48" i="14"/>
  <c r="U47" i="14" l="1"/>
  <c r="V48" i="14"/>
  <c r="V49" i="14"/>
  <c r="N47" i="13"/>
  <c r="L38" i="13" l="1"/>
  <c r="P47" i="14"/>
  <c r="Q47" i="14" s="1"/>
  <c r="R47" i="14" s="1"/>
  <c r="H47" i="13"/>
  <c r="I47" i="13" s="1"/>
  <c r="F47" i="13"/>
  <c r="G47" i="13" s="1"/>
  <c r="V47" i="14" l="1"/>
  <c r="U27" i="14" l="1"/>
  <c r="L27" i="13"/>
  <c r="F25" i="13" l="1"/>
  <c r="G25" i="13" s="1"/>
  <c r="P54" i="14" l="1"/>
  <c r="P53" i="14"/>
  <c r="P52" i="14"/>
  <c r="P51" i="14"/>
  <c r="P50" i="14"/>
  <c r="P46" i="14"/>
  <c r="P44" i="14"/>
  <c r="P43" i="14"/>
  <c r="P42" i="14"/>
  <c r="P41" i="14"/>
  <c r="P40" i="14"/>
  <c r="P39" i="14"/>
  <c r="P38" i="14"/>
  <c r="P33" i="14"/>
  <c r="P32" i="14"/>
  <c r="P31" i="14"/>
  <c r="P27" i="14"/>
  <c r="P28" i="14"/>
  <c r="P29" i="14"/>
  <c r="P26" i="14"/>
  <c r="P24" i="14"/>
  <c r="P22" i="14"/>
  <c r="P21" i="14"/>
  <c r="P20" i="14"/>
  <c r="P19" i="14"/>
  <c r="P17" i="14"/>
  <c r="P15" i="14"/>
  <c r="P16" i="14"/>
  <c r="P14" i="14"/>
  <c r="F54" i="13" l="1"/>
  <c r="F53" i="13"/>
  <c r="F52" i="13"/>
  <c r="F51" i="13"/>
  <c r="F50" i="13"/>
  <c r="F46" i="13"/>
  <c r="F45" i="13"/>
  <c r="F44" i="13"/>
  <c r="F43" i="13"/>
  <c r="F42" i="13"/>
  <c r="F41" i="13"/>
  <c r="F40" i="13"/>
  <c r="F39" i="13"/>
  <c r="F38" i="13"/>
  <c r="F33" i="13"/>
  <c r="F32" i="13"/>
  <c r="F31" i="13"/>
  <c r="F30" i="13"/>
  <c r="F29" i="13"/>
  <c r="F28" i="13"/>
  <c r="F27" i="13"/>
  <c r="F26" i="13"/>
  <c r="F24" i="13"/>
  <c r="G24" i="13" s="1"/>
  <c r="F23" i="13"/>
  <c r="F22" i="13"/>
  <c r="F21" i="13"/>
  <c r="F20" i="13"/>
  <c r="F19" i="13"/>
  <c r="F17" i="13"/>
  <c r="F16" i="13"/>
  <c r="F15" i="13"/>
  <c r="F13" i="13"/>
  <c r="F12" i="13"/>
  <c r="F11" i="13"/>
  <c r="F18" i="13" l="1"/>
  <c r="F37" i="13"/>
  <c r="N27" i="13" l="1"/>
  <c r="O30" i="14"/>
  <c r="O25" i="14" s="1"/>
  <c r="Q33" i="14" l="1"/>
  <c r="R33" i="14" s="1"/>
  <c r="G33" i="13"/>
  <c r="H33" i="13"/>
  <c r="I33" i="13" s="1"/>
  <c r="M33" i="13"/>
  <c r="M45" i="13"/>
  <c r="M44" i="13"/>
  <c r="M43" i="13"/>
  <c r="M41" i="13"/>
  <c r="M40" i="13"/>
  <c r="M39" i="13"/>
  <c r="M38" i="13"/>
  <c r="M29" i="13"/>
  <c r="M24" i="13"/>
  <c r="M23" i="13"/>
  <c r="U23" i="14"/>
  <c r="M22" i="13"/>
  <c r="M21" i="13"/>
  <c r="M20" i="13"/>
  <c r="M19" i="13"/>
  <c r="M17" i="13"/>
  <c r="M15" i="13"/>
  <c r="M16" i="13"/>
  <c r="M14" i="13"/>
  <c r="M12" i="13"/>
  <c r="M11" i="13"/>
  <c r="H46" i="13"/>
  <c r="I46" i="13" s="1"/>
  <c r="G46" i="13"/>
  <c r="H50" i="13"/>
  <c r="I50" i="13" s="1"/>
  <c r="G50" i="13"/>
  <c r="H51" i="13"/>
  <c r="I51" i="13" s="1"/>
  <c r="G51" i="13"/>
  <c r="H52" i="13"/>
  <c r="I52" i="13" s="1"/>
  <c r="G52" i="13"/>
  <c r="Q50" i="14"/>
  <c r="R50" i="14" s="1"/>
  <c r="Q51" i="14"/>
  <c r="R51" i="14" s="1"/>
  <c r="Q52" i="14"/>
  <c r="R52" i="14" s="1"/>
  <c r="Q53" i="14"/>
  <c r="R53" i="14" s="1"/>
  <c r="N33" i="13" l="1"/>
  <c r="M26" i="13"/>
  <c r="M25" i="13"/>
  <c r="U33" i="14"/>
  <c r="L33" i="13"/>
  <c r="N54" i="13"/>
  <c r="L54" i="13"/>
  <c r="V42" i="14"/>
  <c r="V28" i="14"/>
  <c r="V43" i="14"/>
  <c r="V27" i="14"/>
  <c r="V44" i="14"/>
  <c r="L17" i="13"/>
  <c r="U17" i="14"/>
  <c r="U16" i="14"/>
  <c r="L16" i="13"/>
  <c r="N17" i="13"/>
  <c r="N14" i="13"/>
  <c r="U15" i="14"/>
  <c r="L15" i="13"/>
  <c r="U21" i="14"/>
  <c r="L21" i="13"/>
  <c r="N19" i="13"/>
  <c r="N26" i="13"/>
  <c r="L44" i="13"/>
  <c r="U44" i="14"/>
  <c r="N46" i="13"/>
  <c r="L52" i="13"/>
  <c r="U52" i="14"/>
  <c r="N16" i="13"/>
  <c r="L29" i="13"/>
  <c r="U29" i="14"/>
  <c r="N11" i="13"/>
  <c r="N21" i="13"/>
  <c r="N23" i="13"/>
  <c r="N39" i="13"/>
  <c r="N41" i="13"/>
  <c r="L50" i="13"/>
  <c r="U50" i="14"/>
  <c r="U22" i="14"/>
  <c r="L22" i="13"/>
  <c r="N29" i="13"/>
  <c r="N43" i="13"/>
  <c r="N50" i="13"/>
  <c r="U54" i="14"/>
  <c r="N20" i="13"/>
  <c r="N38" i="13"/>
  <c r="N52" i="13"/>
  <c r="N12" i="13"/>
  <c r="N24" i="13"/>
  <c r="L11" i="13"/>
  <c r="U11" i="14"/>
  <c r="U14" i="14"/>
  <c r="L14" i="13"/>
  <c r="N15" i="13"/>
  <c r="L19" i="13"/>
  <c r="U19" i="14"/>
  <c r="L23" i="13"/>
  <c r="U26" i="14"/>
  <c r="L26" i="13"/>
  <c r="L31" i="13"/>
  <c r="U31" i="14"/>
  <c r="U39" i="14"/>
  <c r="L39" i="13"/>
  <c r="L41" i="13"/>
  <c r="U41" i="14"/>
  <c r="N44" i="13"/>
  <c r="U51" i="14"/>
  <c r="L51" i="13"/>
  <c r="N53" i="13"/>
  <c r="L40" i="13"/>
  <c r="U40" i="14"/>
  <c r="N22" i="13"/>
  <c r="U12" i="14"/>
  <c r="L12" i="13"/>
  <c r="L20" i="13"/>
  <c r="U20" i="14"/>
  <c r="U24" i="14"/>
  <c r="L24" i="13"/>
  <c r="N31" i="13"/>
  <c r="N40" i="13"/>
  <c r="U43" i="14"/>
  <c r="L43" i="13"/>
  <c r="L46" i="13"/>
  <c r="U46" i="14"/>
  <c r="N51" i="13"/>
  <c r="L53" i="13"/>
  <c r="U53" i="14"/>
  <c r="M13" i="13"/>
  <c r="V38" i="14"/>
  <c r="P45" i="14"/>
  <c r="M37" i="13"/>
  <c r="M18" i="13"/>
  <c r="V33" i="14" l="1"/>
  <c r="V23" i="14"/>
  <c r="U37" i="14"/>
  <c r="L37" i="13"/>
  <c r="N37" i="13"/>
  <c r="L25" i="13"/>
  <c r="V24" i="14"/>
  <c r="V26" i="14"/>
  <c r="V52" i="14"/>
  <c r="V46" i="14"/>
  <c r="V54" i="14"/>
  <c r="V17" i="14"/>
  <c r="V22" i="14"/>
  <c r="V21" i="14"/>
  <c r="V40" i="14"/>
  <c r="V19" i="14"/>
  <c r="V29" i="14"/>
  <c r="V39" i="14"/>
  <c r="V51" i="14"/>
  <c r="V15" i="14"/>
  <c r="V41" i="14"/>
  <c r="V53" i="14"/>
  <c r="V14" i="14"/>
  <c r="V32" i="14"/>
  <c r="V16" i="14"/>
  <c r="V31" i="14"/>
  <c r="V20" i="14"/>
  <c r="V50" i="14"/>
  <c r="N30" i="13"/>
  <c r="N18" i="13"/>
  <c r="U45" i="14"/>
  <c r="L45" i="13"/>
  <c r="U18" i="14"/>
  <c r="L18" i="13"/>
  <c r="U30" i="14"/>
  <c r="L30" i="13"/>
  <c r="N45" i="13"/>
  <c r="L13" i="13"/>
  <c r="U13" i="14"/>
  <c r="N13" i="13"/>
  <c r="U25" i="14" l="1"/>
  <c r="N25" i="13"/>
  <c r="V45" i="14"/>
  <c r="F30" i="14" l="1"/>
  <c r="F25" i="14" s="1"/>
  <c r="G30" i="14"/>
  <c r="G25" i="14" s="1"/>
  <c r="H30" i="14"/>
  <c r="H25" i="14" s="1"/>
  <c r="I30" i="14"/>
  <c r="I25" i="14" s="1"/>
  <c r="J30" i="14"/>
  <c r="J25" i="14" s="1"/>
  <c r="K30" i="14"/>
  <c r="K25" i="14" s="1"/>
  <c r="L30" i="14"/>
  <c r="L25" i="14" s="1"/>
  <c r="M30" i="14"/>
  <c r="M25" i="14" s="1"/>
  <c r="N30" i="14"/>
  <c r="N25" i="14" s="1"/>
  <c r="O37" i="14"/>
  <c r="N37" i="14"/>
  <c r="M37" i="14"/>
  <c r="L37" i="14"/>
  <c r="K37" i="14"/>
  <c r="J37" i="14"/>
  <c r="I37" i="14"/>
  <c r="H37" i="14"/>
  <c r="G37" i="14"/>
  <c r="F37" i="14"/>
  <c r="E37" i="14"/>
  <c r="E30" i="14"/>
  <c r="E25" i="14" s="1"/>
  <c r="O18" i="14"/>
  <c r="N18" i="14"/>
  <c r="M18" i="14"/>
  <c r="L18" i="14"/>
  <c r="K18" i="14"/>
  <c r="J18" i="14"/>
  <c r="I18" i="14"/>
  <c r="H18" i="14"/>
  <c r="G18" i="14"/>
  <c r="F18" i="14"/>
  <c r="E18" i="14"/>
  <c r="O13" i="14"/>
  <c r="N13" i="14"/>
  <c r="M13" i="14"/>
  <c r="L13" i="14"/>
  <c r="K13" i="14"/>
  <c r="J13" i="14"/>
  <c r="I13" i="14"/>
  <c r="H13" i="14"/>
  <c r="G13" i="14"/>
  <c r="F13" i="14"/>
  <c r="E13" i="14"/>
  <c r="P12" i="14"/>
  <c r="V12" i="14" s="1"/>
  <c r="P11" i="14"/>
  <c r="V11" i="14" s="1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U10" i="14" s="1"/>
  <c r="Q54" i="14" l="1"/>
  <c r="R54" i="14" s="1"/>
  <c r="Q46" i="14"/>
  <c r="R46" i="14" s="1"/>
  <c r="Q41" i="14"/>
  <c r="R41" i="14" s="1"/>
  <c r="Q42" i="14"/>
  <c r="R42" i="14" s="1"/>
  <c r="Q38" i="14"/>
  <c r="R38" i="14" s="1"/>
  <c r="Q44" i="14"/>
  <c r="R44" i="14" s="1"/>
  <c r="Q39" i="14"/>
  <c r="R39" i="14" s="1"/>
  <c r="Q40" i="14"/>
  <c r="R40" i="14" s="1"/>
  <c r="Q31" i="14"/>
  <c r="R31" i="14" s="1"/>
  <c r="Q27" i="14"/>
  <c r="R27" i="14" s="1"/>
  <c r="Q28" i="14"/>
  <c r="R28" i="14" s="1"/>
  <c r="Q29" i="14"/>
  <c r="R29" i="14" s="1"/>
  <c r="Q26" i="14"/>
  <c r="Q20" i="14"/>
  <c r="R20" i="14" s="1"/>
  <c r="Q21" i="14"/>
  <c r="R21" i="14" s="1"/>
  <c r="Q22" i="14"/>
  <c r="R22" i="14" s="1"/>
  <c r="Q19" i="14"/>
  <c r="R19" i="14" s="1"/>
  <c r="Q15" i="14"/>
  <c r="R15" i="14" s="1"/>
  <c r="Q14" i="14"/>
  <c r="R14" i="14" s="1"/>
  <c r="Q16" i="14"/>
  <c r="R16" i="14" s="1"/>
  <c r="Q12" i="14"/>
  <c r="R12" i="14" s="1"/>
  <c r="Q11" i="14"/>
  <c r="R11" i="14" s="1"/>
  <c r="E9" i="14"/>
  <c r="D9" i="14"/>
  <c r="M9" i="14"/>
  <c r="P18" i="14"/>
  <c r="V18" i="14" s="1"/>
  <c r="C9" i="14"/>
  <c r="P37" i="14"/>
  <c r="V37" i="14" s="1"/>
  <c r="G9" i="14"/>
  <c r="P30" i="14"/>
  <c r="V30" i="14" s="1"/>
  <c r="J9" i="14"/>
  <c r="P13" i="14"/>
  <c r="V13" i="14" s="1"/>
  <c r="P10" i="14"/>
  <c r="V10" i="14" s="1"/>
  <c r="F9" i="14"/>
  <c r="L9" i="14"/>
  <c r="I9" i="14"/>
  <c r="O9" i="14"/>
  <c r="K9" i="14"/>
  <c r="H9" i="14"/>
  <c r="N9" i="14"/>
  <c r="P25" i="14"/>
  <c r="V25" i="14" s="1"/>
  <c r="Q17" i="14"/>
  <c r="R17" i="14" s="1"/>
  <c r="Q24" i="14"/>
  <c r="Q32" i="14"/>
  <c r="R32" i="14" s="1"/>
  <c r="Q43" i="14"/>
  <c r="R43" i="14" s="1"/>
  <c r="I8" i="14" l="1"/>
  <c r="I7" i="14"/>
  <c r="D8" i="14"/>
  <c r="D7" i="14"/>
  <c r="L8" i="14"/>
  <c r="L7" i="14"/>
  <c r="G8" i="14"/>
  <c r="G7" i="14"/>
  <c r="E8" i="14"/>
  <c r="E7" i="14"/>
  <c r="N8" i="14"/>
  <c r="N7" i="14"/>
  <c r="U9" i="14"/>
  <c r="C7" i="14"/>
  <c r="U7" i="14" s="1"/>
  <c r="F8" i="14"/>
  <c r="F7" i="14"/>
  <c r="K8" i="14"/>
  <c r="K7" i="14"/>
  <c r="H8" i="14"/>
  <c r="H7" i="14"/>
  <c r="O8" i="14"/>
  <c r="O7" i="14"/>
  <c r="J8" i="14"/>
  <c r="J7" i="14"/>
  <c r="M8" i="14"/>
  <c r="M7" i="14"/>
  <c r="R26" i="14"/>
  <c r="Q45" i="14"/>
  <c r="R45" i="14" s="1"/>
  <c r="Q37" i="14"/>
  <c r="R37" i="14" s="1"/>
  <c r="Q30" i="14"/>
  <c r="R30" i="14" s="1"/>
  <c r="Q18" i="14"/>
  <c r="R18" i="14" s="1"/>
  <c r="Q13" i="14"/>
  <c r="R13" i="14" s="1"/>
  <c r="Q10" i="14"/>
  <c r="R10" i="14" s="1"/>
  <c r="C8" i="14"/>
  <c r="P9" i="14"/>
  <c r="V9" i="14" s="1"/>
  <c r="Q25" i="14"/>
  <c r="R25" i="14" s="1"/>
  <c r="P8" i="14" l="1"/>
  <c r="V8" i="14" s="1"/>
  <c r="P7" i="14"/>
  <c r="V7" i="14" s="1"/>
  <c r="U8" i="14"/>
  <c r="Q9" i="14"/>
  <c r="R9" i="14" s="1"/>
  <c r="Q8" i="14" l="1"/>
  <c r="R8" i="14" s="1"/>
  <c r="Q7" i="14"/>
  <c r="R7" i="14" s="1"/>
  <c r="H54" i="13"/>
  <c r="I54" i="13" s="1"/>
  <c r="G54" i="13"/>
  <c r="H53" i="13"/>
  <c r="I53" i="13" s="1"/>
  <c r="G53" i="13"/>
  <c r="H44" i="13"/>
  <c r="I44" i="13" s="1"/>
  <c r="G44" i="13"/>
  <c r="H43" i="13"/>
  <c r="I43" i="13" s="1"/>
  <c r="G43" i="13"/>
  <c r="H42" i="13"/>
  <c r="I42" i="13" s="1"/>
  <c r="G42" i="13"/>
  <c r="H41" i="13"/>
  <c r="I41" i="13" s="1"/>
  <c r="G41" i="13"/>
  <c r="H40" i="13"/>
  <c r="I40" i="13" s="1"/>
  <c r="G40" i="13"/>
  <c r="H39" i="13"/>
  <c r="I39" i="13" s="1"/>
  <c r="G39" i="13"/>
  <c r="H38" i="13"/>
  <c r="I38" i="13" s="1"/>
  <c r="G38" i="13"/>
  <c r="H32" i="13"/>
  <c r="I32" i="13" s="1"/>
  <c r="G32" i="13"/>
  <c r="H31" i="13"/>
  <c r="I31" i="13" s="1"/>
  <c r="G31" i="13"/>
  <c r="H29" i="13"/>
  <c r="I29" i="13" s="1"/>
  <c r="G29" i="13"/>
  <c r="H28" i="13"/>
  <c r="I28" i="13" s="1"/>
  <c r="G28" i="13"/>
  <c r="H27" i="13"/>
  <c r="I27" i="13" s="1"/>
  <c r="G27" i="13"/>
  <c r="H26" i="13"/>
  <c r="I26" i="13" s="1"/>
  <c r="G26" i="13"/>
  <c r="H24" i="13"/>
  <c r="H23" i="13"/>
  <c r="I23" i="13" s="1"/>
  <c r="G23" i="13"/>
  <c r="H22" i="13"/>
  <c r="I22" i="13" s="1"/>
  <c r="G22" i="13"/>
  <c r="H21" i="13"/>
  <c r="I21" i="13" s="1"/>
  <c r="G21" i="13"/>
  <c r="H20" i="13"/>
  <c r="I20" i="13" s="1"/>
  <c r="G20" i="13"/>
  <c r="H19" i="13"/>
  <c r="I19" i="13" s="1"/>
  <c r="G19" i="13"/>
  <c r="H17" i="13"/>
  <c r="I17" i="13" s="1"/>
  <c r="G17" i="13"/>
  <c r="H16" i="13"/>
  <c r="I16" i="13" s="1"/>
  <c r="G16" i="13"/>
  <c r="H15" i="13"/>
  <c r="I15" i="13" s="1"/>
  <c r="G15" i="13"/>
  <c r="H12" i="13"/>
  <c r="I12" i="13" s="1"/>
  <c r="G12" i="13"/>
  <c r="H11" i="13"/>
  <c r="I11" i="13" s="1"/>
  <c r="G11" i="13"/>
  <c r="E10" i="13"/>
  <c r="D10" i="13"/>
  <c r="C10" i="13"/>
  <c r="L10" i="13" l="1"/>
  <c r="C9" i="13"/>
  <c r="C7" i="13" s="1"/>
  <c r="L7" i="13" s="1"/>
  <c r="M10" i="13"/>
  <c r="D9" i="13"/>
  <c r="N10" i="13"/>
  <c r="E9" i="13"/>
  <c r="E7" i="13" s="1"/>
  <c r="H13" i="13"/>
  <c r="I13" i="13" s="1"/>
  <c r="H10" i="13"/>
  <c r="I10" i="13" s="1"/>
  <c r="H30" i="13"/>
  <c r="I30" i="13" s="1"/>
  <c r="G30" i="13"/>
  <c r="H37" i="13"/>
  <c r="I37" i="13" s="1"/>
  <c r="H45" i="13"/>
  <c r="I45" i="13" s="1"/>
  <c r="H18" i="13"/>
  <c r="I18" i="13" s="1"/>
  <c r="G37" i="13"/>
  <c r="G18" i="13"/>
  <c r="F10" i="13"/>
  <c r="G10" i="13" s="1"/>
  <c r="G13" i="13"/>
  <c r="G45" i="13"/>
  <c r="M9" i="13" l="1"/>
  <c r="D7" i="13"/>
  <c r="M7" i="13" s="1"/>
  <c r="H7" i="13"/>
  <c r="I7" i="13" s="1"/>
  <c r="N7" i="13"/>
  <c r="L9" i="13"/>
  <c r="N9" i="13"/>
  <c r="D8" i="13"/>
  <c r="M8" i="13" s="1"/>
  <c r="F7" i="13" l="1"/>
  <c r="G7" i="13" s="1"/>
  <c r="C8" i="13"/>
  <c r="L8" i="13" s="1"/>
  <c r="F9" i="13"/>
  <c r="G9" i="13" s="1"/>
  <c r="H9" i="13"/>
  <c r="I9" i="13" s="1"/>
  <c r="E8" i="13"/>
  <c r="N8" i="13" s="1"/>
  <c r="F8" i="13" l="1"/>
  <c r="G8" i="13" s="1"/>
  <c r="H8" i="13"/>
  <c r="I8" i="13" s="1"/>
</calcChain>
</file>

<file path=xl/sharedStrings.xml><?xml version="1.0" encoding="utf-8"?>
<sst xmlns="http://schemas.openxmlformats.org/spreadsheetml/2006/main" count="150" uniqueCount="86">
  <si>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</si>
  <si>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</si>
  <si>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</si>
  <si>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</si>
  <si>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</si>
  <si>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</si>
  <si>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</si>
  <si>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</si>
  <si>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</si>
  <si>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</si>
  <si>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</si>
  <si>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</si>
  <si>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</si>
  <si>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</si>
  <si>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</si>
  <si>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</si>
  <si>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</si>
  <si>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</si>
  <si>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</si>
  <si>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</si>
  <si>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</si>
  <si>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</si>
  <si>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</si>
  <si>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</si>
  <si>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</si>
  <si>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</si>
  <si>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</si>
  <si>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</si>
  <si>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</si>
  <si>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</si>
  <si>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</si>
  <si>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</si>
  <si>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</si>
  <si>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</si>
  <si>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</si>
  <si>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</si>
  <si>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</si>
  <si>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</si>
  <si>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</si>
  <si>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</si>
  <si>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</si>
  <si>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</si>
  <si>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</si>
  <si>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</si>
  <si>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</si>
  <si>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</si>
  <si>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</si>
  <si>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</si>
  <si>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</si>
  <si>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</si>
  <si>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</si>
  <si>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</si>
  <si>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</si>
  <si>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</si>
  <si>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</si>
  <si>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</si>
  <si>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</si>
  <si>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</si>
  <si>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</si>
  <si>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</si>
  <si>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</si>
  <si>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</si>
  <si>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</si>
  <si>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</si>
  <si>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</si>
  <si>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</si>
  <si>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Variac. 25 / 24</t>
  </si>
  <si>
    <t>Variac. 25 / Pto. 25</t>
  </si>
  <si>
    <t>Pto. 2025</t>
  </si>
  <si>
    <t>El presente reporte corresponde a operaciones del Gobierno Central. Los ingresos de la Contribución del FOVIAL, se incluyen en reportes a nivel del Sector Público No Financiero.</t>
  </si>
  <si>
    <t>En los Impuestos Selectivos del año 2024, se realizó una reclasificación por un monto anual de $17.8 millones, en el rubro de Cervezas, los cuales estaban informados erróneamente como Productos Alcohólicos, por parte de los contribuyentes ($9.9 millones en enero y $7.9 millones en abril). Dirección General de Tesorería.</t>
  </si>
  <si>
    <t>VENTA DE ACTIVOS</t>
  </si>
  <si>
    <t>TRANSFERENCIAS DE CAPITAL</t>
  </si>
  <si>
    <t>RECUPERAC. INVERSIONES FIN</t>
  </si>
  <si>
    <t>INGRESOS TOTALES (1+2+3)</t>
  </si>
  <si>
    <t>3. INGRESOS DE CAPITAL</t>
  </si>
  <si>
    <t>RECUPERAC. INVERSIONES FINANCIERAS</t>
  </si>
  <si>
    <t>Por Impuesto</t>
  </si>
  <si>
    <t>Por Retenciones</t>
  </si>
  <si>
    <t>Impuesto sobre Transacciones (Ley de Agentes Extranjeros)</t>
  </si>
  <si>
    <t xml:space="preserve">INGRESOS AL 31 DE OCTUBRE DE 2025, VRS EJECUTADO  2024 </t>
  </si>
  <si>
    <t>Al  31 Oct.</t>
  </si>
  <si>
    <t>Al 31 Oct.</t>
  </si>
  <si>
    <t xml:space="preserve">COMPARATIVO ACUMULADO AL 31 DE OCTUBRE DE 2025, VRS EJECUTADO  2024 Y PRESUPUESTO 2025 </t>
  </si>
  <si>
    <t>Fuente: Dirección General de Tesorería, según reportes definitivos del Departamento de Ingresos Bancarios.</t>
  </si>
  <si>
    <t>Ad-valorem sobre combustibles: Recaudación que corresponde a la activación del impuesto ad valorem conforme a variación del precio internacional del barril de petróleo conforme a lo establecido en el Decreto Legislativo No. 225 de fecha 12 de diciembre de 2009, publicado en el Diario Oficial 237, Tomo 385 del 17 de diciembre del mismo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</si>
</sst>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19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9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left" inden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82"/>
  <sheetViews>
    <sheetView showGridLines="0" tabSelected="1" topLeftCell="A13" zoomScale="80" zoomScaleNormal="80" zoomScaleSheetLayoutView="70" workbookViewId="0">
      <selection activeCell="B24" sqref="B24"/>
    </sheetView>
  </sheetViews>
  <sheetFormatPr baseColWidth="10" defaultRowHeight="13.5"/>
  <cols>
    <col min="1" max="1" width="1.7109375" style="2" customWidth="1"/>
    <col min="2" max="2" width="87" style="2" customWidth="1"/>
    <col min="3" max="3" width="13.7109375" style="2" customWidth="1"/>
    <col min="4" max="12" width="11.28515625" style="2" customWidth="1"/>
    <col min="13" max="13" width="11.140625" style="2" customWidth="1"/>
    <col min="14" max="15" width="9.42578125" style="2" hidden="1" customWidth="1"/>
    <col min="16" max="16" width="14" style="2" customWidth="1"/>
    <col min="17" max="17" width="11" style="2" customWidth="1"/>
    <col min="18" max="18" width="12.42578125" style="2" customWidth="1"/>
    <col min="19" max="19" width="1.7109375" style="2" customWidth="1"/>
    <col min="20" max="20" width="11.42578125" style="2" customWidth="1"/>
    <col min="21" max="21" width="13.7109375" style="2" hidden="1" customWidth="1"/>
    <col min="22" max="22" width="14.855468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6.5">
      <c r="A2" s="1"/>
      <c r="B2" s="39" t="s">
        <v>80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"/>
      <c r="T2" s="1"/>
      <c r="Y2" s="23"/>
    </row>
    <row r="3" spans="1:26" ht="16.5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"/>
      <c r="T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>
      <c r="A5" s="1"/>
      <c r="B5" s="40" t="s">
        <v>1</v>
      </c>
      <c r="C5" s="24" t="s">
        <v>61</v>
      </c>
      <c r="D5" s="41" t="s">
        <v>65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 t="s">
        <v>2</v>
      </c>
      <c r="R5" s="43"/>
      <c r="S5" s="1"/>
      <c r="T5" s="1"/>
      <c r="U5" s="1"/>
      <c r="V5" s="1"/>
    </row>
    <row r="6" spans="1:26" ht="31.5" customHeight="1">
      <c r="A6" s="1"/>
      <c r="B6" s="40"/>
      <c r="C6" s="22" t="s">
        <v>81</v>
      </c>
      <c r="D6" s="25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6" t="s">
        <v>45</v>
      </c>
      <c r="K6" s="26" t="s">
        <v>46</v>
      </c>
      <c r="L6" s="26" t="s">
        <v>47</v>
      </c>
      <c r="M6" s="26" t="s">
        <v>48</v>
      </c>
      <c r="N6" s="26" t="s">
        <v>49</v>
      </c>
      <c r="O6" s="26" t="s">
        <v>50</v>
      </c>
      <c r="P6" s="26" t="s">
        <v>81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>
      <c r="A7" s="1"/>
      <c r="B7" s="3" t="s">
        <v>74</v>
      </c>
      <c r="C7" s="4">
        <f>+C9+C45+C55</f>
        <v>6500.0919988300002</v>
      </c>
      <c r="D7" s="4">
        <f>+D9+D45+D55</f>
        <v>741.4341380699999</v>
      </c>
      <c r="E7" s="4">
        <f t="shared" ref="E7:O7" si="0">+E9+E45+E55</f>
        <v>575.0225968499999</v>
      </c>
      <c r="F7" s="4">
        <f t="shared" si="0"/>
        <v>630.24204822000013</v>
      </c>
      <c r="G7" s="4">
        <f t="shared" si="0"/>
        <v>1267.3642090600003</v>
      </c>
      <c r="H7" s="4">
        <f t="shared" si="0"/>
        <v>662.03598268999997</v>
      </c>
      <c r="I7" s="4">
        <f t="shared" si="0"/>
        <v>623.13258821000011</v>
      </c>
      <c r="J7" s="4">
        <f t="shared" si="0"/>
        <v>663.57564567999998</v>
      </c>
      <c r="K7" s="4">
        <f t="shared" si="0"/>
        <v>623.24640087</v>
      </c>
      <c r="L7" s="4">
        <f t="shared" si="0"/>
        <v>661.09025838000002</v>
      </c>
      <c r="M7" s="4">
        <f t="shared" si="0"/>
        <v>638.65000963999989</v>
      </c>
      <c r="N7" s="4">
        <f t="shared" si="0"/>
        <v>0</v>
      </c>
      <c r="O7" s="4">
        <f t="shared" si="0"/>
        <v>0</v>
      </c>
      <c r="P7" s="4">
        <f>SUM(D7:O7)</f>
        <v>7085.7938776699993</v>
      </c>
      <c r="Q7" s="5">
        <f t="shared" ref="Q7" si="1">+P7-C7</f>
        <v>585.70187883999915</v>
      </c>
      <c r="R7" s="5">
        <f t="shared" ref="R7" si="2">IF(ISNUMBER(+Q7/C7*100), +Q7/C7*100, "")</f>
        <v>9.0106706019764644</v>
      </c>
      <c r="S7" s="1"/>
      <c r="T7" s="6"/>
      <c r="U7" s="6" t="e">
        <f>C7-#REF!</f>
        <v>#REF!</v>
      </c>
      <c r="V7" s="6" t="e">
        <f>P7-#REF!</f>
        <v>#REF!</v>
      </c>
      <c r="Z7" s="23"/>
    </row>
    <row r="8" spans="1:26" ht="21" customHeight="1">
      <c r="A8" s="1"/>
      <c r="B8" s="3" t="s">
        <v>51</v>
      </c>
      <c r="C8" s="4">
        <f>+C9+C45</f>
        <v>6462.89176417</v>
      </c>
      <c r="D8" s="4">
        <f>+D9+D45</f>
        <v>741.41183115999991</v>
      </c>
      <c r="E8" s="4">
        <f t="shared" ref="E8:O8" si="3">+E9+E45</f>
        <v>574.87423608999995</v>
      </c>
      <c r="F8" s="4">
        <f t="shared" si="3"/>
        <v>622.93170661000011</v>
      </c>
      <c r="G8" s="4">
        <f t="shared" si="3"/>
        <v>1259.8976767600004</v>
      </c>
      <c r="H8" s="4">
        <f t="shared" si="3"/>
        <v>654.17617209000002</v>
      </c>
      <c r="I8" s="4">
        <f t="shared" si="3"/>
        <v>615.56668190000016</v>
      </c>
      <c r="J8" s="4">
        <f t="shared" si="3"/>
        <v>663.55576126999995</v>
      </c>
      <c r="K8" s="4">
        <f t="shared" si="3"/>
        <v>623.21999875999995</v>
      </c>
      <c r="L8" s="4">
        <f t="shared" si="3"/>
        <v>625.82601559</v>
      </c>
      <c r="M8" s="4">
        <f t="shared" si="3"/>
        <v>638.63021676999995</v>
      </c>
      <c r="N8" s="4">
        <f t="shared" si="3"/>
        <v>0</v>
      </c>
      <c r="O8" s="4">
        <f t="shared" si="3"/>
        <v>0</v>
      </c>
      <c r="P8" s="4">
        <f>SUM(D8:O8)</f>
        <v>7020.0902969999997</v>
      </c>
      <c r="Q8" s="5">
        <f t="shared" ref="Q8:Q46" si="4">+P8-C8</f>
        <v>557.19853282999975</v>
      </c>
      <c r="R8" s="5">
        <f t="shared" ref="R8:R46" si="5">IF(ISNUMBER(+Q8/C8*100), +Q8/C8*100, "")</f>
        <v>8.6215049417829484</v>
      </c>
      <c r="S8" s="1"/>
      <c r="T8" s="6"/>
      <c r="U8" s="6" t="e">
        <f>C8-#REF!</f>
        <v>#REF!</v>
      </c>
      <c r="V8" s="6" t="e">
        <f>P8-#REF!</f>
        <v>#REF!</v>
      </c>
      <c r="X8" s="28"/>
    </row>
    <row r="9" spans="1:26" ht="21" customHeight="1">
      <c r="A9" s="1"/>
      <c r="B9" s="3" t="s">
        <v>5</v>
      </c>
      <c r="C9" s="5">
        <f>+C10+C13+C17+C18+C25+C37</f>
        <v>6225.0509931500001</v>
      </c>
      <c r="D9" s="5">
        <f>+D10+D13+D17+D18+D25+D37</f>
        <v>709.77213551999989</v>
      </c>
      <c r="E9" s="5">
        <f t="shared" ref="E9:O9" si="6">+E10+E13+E17+E18+E25+E37</f>
        <v>550.60166257999992</v>
      </c>
      <c r="F9" s="5">
        <f t="shared" si="6"/>
        <v>595.05711020000012</v>
      </c>
      <c r="G9" s="5">
        <f t="shared" si="6"/>
        <v>1237.7629189400004</v>
      </c>
      <c r="H9" s="5">
        <f t="shared" si="6"/>
        <v>624.22228379000001</v>
      </c>
      <c r="I9" s="5">
        <f t="shared" si="6"/>
        <v>591.41102619000014</v>
      </c>
      <c r="J9" s="5">
        <f t="shared" si="6"/>
        <v>638.25137585999994</v>
      </c>
      <c r="K9" s="5">
        <f t="shared" si="6"/>
        <v>599.70228420000001</v>
      </c>
      <c r="L9" s="5">
        <f t="shared" si="6"/>
        <v>601.71348450000005</v>
      </c>
      <c r="M9" s="5">
        <f t="shared" si="6"/>
        <v>614.19163500999991</v>
      </c>
      <c r="N9" s="5">
        <f t="shared" si="6"/>
        <v>0</v>
      </c>
      <c r="O9" s="5">
        <f t="shared" si="6"/>
        <v>0</v>
      </c>
      <c r="P9" s="5">
        <f>SUM(D9:O9)</f>
        <v>6762.6859167900002</v>
      </c>
      <c r="Q9" s="5">
        <f t="shared" si="4"/>
        <v>537.63492364000012</v>
      </c>
      <c r="R9" s="5">
        <f t="shared" si="5"/>
        <v>8.6366348521740566</v>
      </c>
      <c r="S9" s="1"/>
      <c r="T9" s="6"/>
      <c r="U9" s="6" t="e">
        <f>C9-#REF!</f>
        <v>#REF!</v>
      </c>
      <c r="V9" s="6" t="e">
        <f>P9-#REF!</f>
        <v>#REF!</v>
      </c>
      <c r="W9" s="23"/>
      <c r="Z9" s="28"/>
    </row>
    <row r="10" spans="1:26" ht="21" customHeight="1">
      <c r="A10" s="1"/>
      <c r="B10" s="7" t="s">
        <v>6</v>
      </c>
      <c r="C10" s="8">
        <f>SUM(C11:C12)</f>
        <v>2890.5010949999996</v>
      </c>
      <c r="D10" s="8">
        <f>SUM(D11:D12)</f>
        <v>357.37042895999997</v>
      </c>
      <c r="E10" s="8">
        <f>SUM(E11:E12)</f>
        <v>286.9470599</v>
      </c>
      <c r="F10" s="8">
        <f t="shared" ref="F10:O10" si="7">SUM(F11:F12)</f>
        <v>297.54754055000001</v>
      </c>
      <c r="G10" s="8">
        <f t="shared" si="7"/>
        <v>320.88816194000003</v>
      </c>
      <c r="H10" s="8">
        <f t="shared" si="7"/>
        <v>318.27017103000003</v>
      </c>
      <c r="I10" s="8">
        <f t="shared" si="7"/>
        <v>302.16835593999997</v>
      </c>
      <c r="J10" s="8">
        <f t="shared" si="7"/>
        <v>332.43453044</v>
      </c>
      <c r="K10" s="8">
        <f t="shared" si="7"/>
        <v>310.24809943000002</v>
      </c>
      <c r="L10" s="8">
        <f t="shared" si="7"/>
        <v>315.47451099</v>
      </c>
      <c r="M10" s="8">
        <f t="shared" si="7"/>
        <v>320.9547819</v>
      </c>
      <c r="N10" s="8">
        <f t="shared" si="7"/>
        <v>0</v>
      </c>
      <c r="O10" s="8">
        <f t="shared" si="7"/>
        <v>0</v>
      </c>
      <c r="P10" s="8">
        <f>SUM(D10:O10)</f>
        <v>3162.3036410799996</v>
      </c>
      <c r="Q10" s="8">
        <f t="shared" si="4"/>
        <v>271.80254607999996</v>
      </c>
      <c r="R10" s="8">
        <f t="shared" si="5"/>
        <v>9.4033019586176625</v>
      </c>
      <c r="S10" s="1"/>
      <c r="T10" s="6"/>
      <c r="U10" s="6" t="e">
        <f>C10-#REF!</f>
        <v>#REF!</v>
      </c>
      <c r="V10" s="6" t="e">
        <f>P10-#REF!</f>
        <v>#REF!</v>
      </c>
      <c r="X10" s="28"/>
      <c r="Y10" s="23"/>
    </row>
    <row r="11" spans="1:26" ht="15" customHeight="1">
      <c r="A11" s="1"/>
      <c r="B11" s="9" t="s">
        <v>7</v>
      </c>
      <c r="C11" s="10">
        <v>1337.5526152999998</v>
      </c>
      <c r="D11" s="10">
        <v>175.55507907999998</v>
      </c>
      <c r="E11" s="10">
        <v>136.44116753999998</v>
      </c>
      <c r="F11" s="10">
        <v>130.26390359999999</v>
      </c>
      <c r="G11" s="10">
        <v>145.37205442999999</v>
      </c>
      <c r="H11" s="10">
        <v>137.25449291000001</v>
      </c>
      <c r="I11" s="10">
        <v>139.54471176999999</v>
      </c>
      <c r="J11" s="10">
        <v>142.73111837000002</v>
      </c>
      <c r="K11" s="10">
        <v>142.28627467999999</v>
      </c>
      <c r="L11" s="10">
        <v>140.98265608</v>
      </c>
      <c r="M11" s="10">
        <v>134.95766</v>
      </c>
      <c r="N11" s="10"/>
      <c r="O11" s="10"/>
      <c r="P11" s="10">
        <f t="shared" ref="P11:P46" si="8">SUM(D11:O11)</f>
        <v>1425.38911846</v>
      </c>
      <c r="Q11" s="10">
        <f t="shared" si="4"/>
        <v>87.83650316000012</v>
      </c>
      <c r="R11" s="10">
        <f t="shared" si="5"/>
        <v>6.5669568550242987</v>
      </c>
      <c r="S11" s="1"/>
      <c r="T11" s="6"/>
      <c r="U11" s="6" t="e">
        <f>C11-#REF!</f>
        <v>#REF!</v>
      </c>
      <c r="V11" s="6" t="e">
        <f>P11-#REF!</f>
        <v>#REF!</v>
      </c>
      <c r="Z11" s="28"/>
    </row>
    <row r="12" spans="1:26" ht="15" customHeight="1">
      <c r="A12" s="1"/>
      <c r="B12" s="9" t="s">
        <v>8</v>
      </c>
      <c r="C12" s="10">
        <v>1552.9484797</v>
      </c>
      <c r="D12" s="10">
        <v>181.81534987999999</v>
      </c>
      <c r="E12" s="10">
        <v>150.50589235999999</v>
      </c>
      <c r="F12" s="10">
        <v>167.28363694999999</v>
      </c>
      <c r="G12" s="10">
        <v>175.51610751000001</v>
      </c>
      <c r="H12" s="10">
        <v>181.01567811999999</v>
      </c>
      <c r="I12" s="10">
        <v>162.62364417000001</v>
      </c>
      <c r="J12" s="10">
        <v>189.70341206999998</v>
      </c>
      <c r="K12" s="10">
        <v>167.96182475000001</v>
      </c>
      <c r="L12" s="10">
        <v>174.49185491</v>
      </c>
      <c r="M12" s="10">
        <v>185.9971219</v>
      </c>
      <c r="N12" s="10"/>
      <c r="O12" s="10"/>
      <c r="P12" s="10">
        <f t="shared" si="8"/>
        <v>1736.9145226199998</v>
      </c>
      <c r="Q12" s="10">
        <f t="shared" si="4"/>
        <v>183.96604291999984</v>
      </c>
      <c r="R12" s="10">
        <f t="shared" si="5"/>
        <v>11.846242507384313</v>
      </c>
      <c r="S12" s="1"/>
      <c r="T12" s="6"/>
      <c r="U12" s="6" t="e">
        <f>C12-#REF!</f>
        <v>#REF!</v>
      </c>
      <c r="V12" s="6" t="e">
        <f>P12-#REF!</f>
        <v>#REF!</v>
      </c>
      <c r="Y12" s="34"/>
      <c r="Z12" s="28"/>
    </row>
    <row r="13" spans="1:26" ht="21" customHeight="1">
      <c r="A13" s="1"/>
      <c r="B13" s="7" t="s">
        <v>9</v>
      </c>
      <c r="C13" s="8">
        <f>SUM(C14:C16)</f>
        <v>2706.7042758600001</v>
      </c>
      <c r="D13" s="8">
        <f>SUM(D14:D16)</f>
        <v>283.81083452000001</v>
      </c>
      <c r="E13" s="8">
        <f>SUM(E14:E16)</f>
        <v>203.16724324</v>
      </c>
      <c r="F13" s="8">
        <f t="shared" ref="F13:O13" si="9">SUM(F14:F16)</f>
        <v>234.44719462</v>
      </c>
      <c r="G13" s="8">
        <f t="shared" si="9"/>
        <v>847.22917556000004</v>
      </c>
      <c r="H13" s="8">
        <f t="shared" si="9"/>
        <v>233.60636069999998</v>
      </c>
      <c r="I13" s="8">
        <f t="shared" si="9"/>
        <v>221.55311416000001</v>
      </c>
      <c r="J13" s="8">
        <f t="shared" si="9"/>
        <v>231.42404826000001</v>
      </c>
      <c r="K13" s="8">
        <f t="shared" si="9"/>
        <v>220.66144946999998</v>
      </c>
      <c r="L13" s="8">
        <f t="shared" si="9"/>
        <v>211.55305218999999</v>
      </c>
      <c r="M13" s="8">
        <f t="shared" si="9"/>
        <v>215.97264464</v>
      </c>
      <c r="N13" s="8">
        <f t="shared" si="9"/>
        <v>0</v>
      </c>
      <c r="O13" s="8">
        <f t="shared" si="9"/>
        <v>0</v>
      </c>
      <c r="P13" s="8">
        <f>SUM(D13:O13)</f>
        <v>2903.4251173599996</v>
      </c>
      <c r="Q13" s="8">
        <f t="shared" si="4"/>
        <v>196.72084149999955</v>
      </c>
      <c r="R13" s="8">
        <f t="shared" si="5"/>
        <v>7.2679103976918764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>
      <c r="A14" s="1"/>
      <c r="B14" s="9" t="s">
        <v>7</v>
      </c>
      <c r="C14" s="10">
        <v>852.00661106999996</v>
      </c>
      <c r="D14" s="10">
        <v>7.6253739100000004</v>
      </c>
      <c r="E14" s="10">
        <v>15.43232364</v>
      </c>
      <c r="F14" s="10">
        <v>50.729522360000004</v>
      </c>
      <c r="G14" s="10">
        <v>638.02284321000002</v>
      </c>
      <c r="H14" s="10">
        <v>47.700042029999999</v>
      </c>
      <c r="I14" s="10">
        <v>42.844199580000002</v>
      </c>
      <c r="J14" s="10">
        <v>37.512145910000001</v>
      </c>
      <c r="K14" s="10">
        <v>29.65893573</v>
      </c>
      <c r="L14" s="10">
        <v>30.17096639</v>
      </c>
      <c r="M14" s="10">
        <v>28.291349790000002</v>
      </c>
      <c r="N14" s="10"/>
      <c r="O14" s="10"/>
      <c r="P14" s="10">
        <f t="shared" si="8"/>
        <v>927.98770254999999</v>
      </c>
      <c r="Q14" s="10">
        <f t="shared" si="4"/>
        <v>75.981091480000032</v>
      </c>
      <c r="R14" s="10">
        <f t="shared" si="5"/>
        <v>8.9178992853797823</v>
      </c>
      <c r="S14" s="1"/>
      <c r="T14" s="6"/>
      <c r="U14" s="6" t="e">
        <f>C14-#REF!</f>
        <v>#REF!</v>
      </c>
      <c r="V14" s="6" t="e">
        <f>P14-#REF!</f>
        <v>#REF!</v>
      </c>
      <c r="X14" s="28"/>
    </row>
    <row r="15" spans="1:26" ht="15" customHeight="1">
      <c r="A15" s="1"/>
      <c r="B15" s="9" t="s">
        <v>10</v>
      </c>
      <c r="C15" s="10">
        <v>1243.85014148</v>
      </c>
      <c r="D15" s="10">
        <v>194.17778089000001</v>
      </c>
      <c r="E15" s="10">
        <v>116.53169097</v>
      </c>
      <c r="F15" s="10">
        <v>118.59326697</v>
      </c>
      <c r="G15" s="10">
        <v>138.3112744</v>
      </c>
      <c r="H15" s="10">
        <v>132.64254971</v>
      </c>
      <c r="I15" s="10">
        <v>121.41360896</v>
      </c>
      <c r="J15" s="10">
        <v>135.50075007000001</v>
      </c>
      <c r="K15" s="10">
        <v>126.30545784</v>
      </c>
      <c r="L15" s="10">
        <v>119.88601549000001</v>
      </c>
      <c r="M15" s="10">
        <v>122.64673279</v>
      </c>
      <c r="N15" s="10"/>
      <c r="O15" s="10"/>
      <c r="P15" s="10">
        <f t="shared" si="8"/>
        <v>1326.0091280900001</v>
      </c>
      <c r="Q15" s="10">
        <f t="shared" si="4"/>
        <v>82.158986610000056</v>
      </c>
      <c r="R15" s="10">
        <f t="shared" si="5"/>
        <v>6.6052158431435206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15" customHeight="1">
      <c r="A16" s="1"/>
      <c r="B16" s="9" t="s">
        <v>11</v>
      </c>
      <c r="C16" s="10">
        <v>610.84752330999993</v>
      </c>
      <c r="D16" s="10">
        <v>82.007679719999999</v>
      </c>
      <c r="E16" s="10">
        <v>71.203228629999998</v>
      </c>
      <c r="F16" s="10">
        <v>65.124405289999999</v>
      </c>
      <c r="G16" s="10">
        <v>70.895057950000009</v>
      </c>
      <c r="H16" s="10">
        <v>53.26376896</v>
      </c>
      <c r="I16" s="10">
        <v>57.295305620000001</v>
      </c>
      <c r="J16" s="10">
        <v>58.411152280000003</v>
      </c>
      <c r="K16" s="10">
        <v>64.697055899999995</v>
      </c>
      <c r="L16" s="10">
        <v>61.49607031</v>
      </c>
      <c r="M16" s="10">
        <v>65.034562059999999</v>
      </c>
      <c r="N16" s="10"/>
      <c r="O16" s="10"/>
      <c r="P16" s="10">
        <f t="shared" si="8"/>
        <v>649.42828672000007</v>
      </c>
      <c r="Q16" s="10">
        <f t="shared" si="4"/>
        <v>38.580763410000145</v>
      </c>
      <c r="R16" s="10">
        <f t="shared" si="5"/>
        <v>6.3159400566842825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6" ht="21" customHeight="1">
      <c r="A17" s="1"/>
      <c r="B17" s="7" t="s">
        <v>52</v>
      </c>
      <c r="C17" s="8">
        <v>276.00465170000001</v>
      </c>
      <c r="D17" s="8">
        <v>29.146060990000002</v>
      </c>
      <c r="E17" s="8">
        <v>26.681129110000001</v>
      </c>
      <c r="F17" s="8">
        <v>30.235783650000002</v>
      </c>
      <c r="G17" s="8">
        <v>30.70968366</v>
      </c>
      <c r="H17" s="8">
        <v>32.00667541</v>
      </c>
      <c r="I17" s="8">
        <v>29.219531900000003</v>
      </c>
      <c r="J17" s="8">
        <v>35.650315649999996</v>
      </c>
      <c r="K17" s="8">
        <v>30.910559639999999</v>
      </c>
      <c r="L17" s="8">
        <v>36.189112119999997</v>
      </c>
      <c r="M17" s="8">
        <v>37.973772080000003</v>
      </c>
      <c r="N17" s="8"/>
      <c r="O17" s="8"/>
      <c r="P17" s="8">
        <f t="shared" si="8"/>
        <v>318.72262420999994</v>
      </c>
      <c r="Q17" s="8">
        <f t="shared" si="4"/>
        <v>42.717972509999925</v>
      </c>
      <c r="R17" s="8">
        <f t="shared" si="5"/>
        <v>15.477265418132053</v>
      </c>
      <c r="S17" s="1"/>
      <c r="T17" s="6"/>
      <c r="U17" s="6" t="e">
        <f>C17-#REF!</f>
        <v>#REF!</v>
      </c>
      <c r="V17" s="6" t="e">
        <f>P17-#REF!</f>
        <v>#REF!</v>
      </c>
      <c r="Y17" s="34"/>
      <c r="Z17" s="28"/>
    </row>
    <row r="18" spans="1:26" ht="21" customHeight="1">
      <c r="A18" s="1"/>
      <c r="B18" s="7" t="s">
        <v>12</v>
      </c>
      <c r="C18" s="8">
        <f>SUM(C19:C24)</f>
        <v>194.40660459</v>
      </c>
      <c r="D18" s="8">
        <f>SUM(D19:D24)</f>
        <v>22.990357060000001</v>
      </c>
      <c r="E18" s="8">
        <f>SUM(E19:E24)</f>
        <v>16.22586188</v>
      </c>
      <c r="F18" s="8">
        <f t="shared" ref="F18:O18" si="10">SUM(F19:F24)</f>
        <v>16.922272169999999</v>
      </c>
      <c r="G18" s="8">
        <f t="shared" si="10"/>
        <v>21.225934539999997</v>
      </c>
      <c r="H18" s="8">
        <f t="shared" si="10"/>
        <v>21.813687080000001</v>
      </c>
      <c r="I18" s="8">
        <f t="shared" si="10"/>
        <v>20.874721900000004</v>
      </c>
      <c r="J18" s="8">
        <f t="shared" si="10"/>
        <v>20.002682760000003</v>
      </c>
      <c r="K18" s="8">
        <f t="shared" si="10"/>
        <v>20.438975150000001</v>
      </c>
      <c r="L18" s="8">
        <f t="shared" si="10"/>
        <v>20.707047709999998</v>
      </c>
      <c r="M18" s="8">
        <f t="shared" si="10"/>
        <v>20.545807259999997</v>
      </c>
      <c r="N18" s="8">
        <f t="shared" si="10"/>
        <v>0</v>
      </c>
      <c r="O18" s="8">
        <f t="shared" si="10"/>
        <v>0</v>
      </c>
      <c r="P18" s="8">
        <f>SUM(D18:O18)</f>
        <v>201.74734751</v>
      </c>
      <c r="Q18" s="8">
        <f t="shared" si="4"/>
        <v>7.3407429199999967</v>
      </c>
      <c r="R18" s="8">
        <f t="shared" si="5"/>
        <v>3.775974039298454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6" ht="15" customHeight="1">
      <c r="A19" s="1"/>
      <c r="B19" s="9" t="s">
        <v>13</v>
      </c>
      <c r="C19" s="10">
        <f>43.51932625 - 17.75756383</f>
        <v>25.76176242</v>
      </c>
      <c r="D19" s="10">
        <v>2.5480479599999999</v>
      </c>
      <c r="E19" s="10">
        <v>1.7964914099999998</v>
      </c>
      <c r="F19" s="10">
        <v>2.5086195500000001</v>
      </c>
      <c r="G19" s="10">
        <v>2.4309155700000002</v>
      </c>
      <c r="H19" s="10">
        <v>2.52510769</v>
      </c>
      <c r="I19" s="10">
        <v>2.1686667399999999</v>
      </c>
      <c r="J19" s="10">
        <v>2.5766919599999998</v>
      </c>
      <c r="K19" s="10">
        <v>2.5800128299999998</v>
      </c>
      <c r="L19" s="10">
        <v>3.0166632799999999</v>
      </c>
      <c r="M19" s="10">
        <v>3.0071938999999999</v>
      </c>
      <c r="N19" s="10"/>
      <c r="O19" s="10"/>
      <c r="P19" s="10">
        <f t="shared" si="8"/>
        <v>25.158410889999999</v>
      </c>
      <c r="Q19" s="10">
        <f t="shared" si="4"/>
        <v>-0.60335153000000119</v>
      </c>
      <c r="R19" s="10">
        <f t="shared" si="5"/>
        <v>-2.3420429090347969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6" ht="15" customHeight="1">
      <c r="A20" s="1"/>
      <c r="B20" s="9" t="s">
        <v>14</v>
      </c>
      <c r="C20" s="10">
        <f>68.34879392 + 17.75756383</f>
        <v>86.106357750000001</v>
      </c>
      <c r="D20" s="10">
        <v>11.415559890000001</v>
      </c>
      <c r="E20" s="10">
        <v>6.1326044899999994</v>
      </c>
      <c r="F20" s="10">
        <v>6.18596682</v>
      </c>
      <c r="G20" s="10">
        <v>10.028653950000001</v>
      </c>
      <c r="H20" s="10">
        <v>9.3375765499999996</v>
      </c>
      <c r="I20" s="10">
        <v>8.7992923899999997</v>
      </c>
      <c r="J20" s="10">
        <v>8.4062232600000009</v>
      </c>
      <c r="K20" s="10">
        <v>8.6688276500000008</v>
      </c>
      <c r="L20" s="10">
        <v>8.5397715900000009</v>
      </c>
      <c r="M20" s="10">
        <v>8.3434761099999992</v>
      </c>
      <c r="N20" s="10"/>
      <c r="O20" s="10"/>
      <c r="P20" s="10">
        <f t="shared" si="8"/>
        <v>85.857952699999998</v>
      </c>
      <c r="Q20" s="10">
        <f t="shared" si="4"/>
        <v>-0.24840505000000235</v>
      </c>
      <c r="R20" s="10">
        <f t="shared" si="5"/>
        <v>-0.28848630518227014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6" ht="15" customHeight="1">
      <c r="A21" s="1"/>
      <c r="B21" s="9" t="s">
        <v>15</v>
      </c>
      <c r="C21" s="10">
        <v>22.252853499999997</v>
      </c>
      <c r="D21" s="10">
        <v>2.1177919700000003</v>
      </c>
      <c r="E21" s="10">
        <v>2.6817137199999999</v>
      </c>
      <c r="F21" s="10">
        <v>2.4626157199999996</v>
      </c>
      <c r="G21" s="10">
        <v>2.08839577</v>
      </c>
      <c r="H21" s="10">
        <v>2.38575933</v>
      </c>
      <c r="I21" s="10">
        <v>2.4011309299999999</v>
      </c>
      <c r="J21" s="10">
        <v>2.76060661</v>
      </c>
      <c r="K21" s="10">
        <v>2.2432237599999998</v>
      </c>
      <c r="L21" s="10">
        <v>2.4310962699999998</v>
      </c>
      <c r="M21" s="10">
        <v>2.15583707</v>
      </c>
      <c r="N21" s="10"/>
      <c r="O21" s="10"/>
      <c r="P21" s="10">
        <f t="shared" si="8"/>
        <v>23.728171150000001</v>
      </c>
      <c r="Q21" s="10">
        <f t="shared" si="4"/>
        <v>1.4753176500000045</v>
      </c>
      <c r="R21" s="10">
        <f t="shared" si="5"/>
        <v>6.6297908715392593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6" ht="15" customHeight="1">
      <c r="A22" s="1"/>
      <c r="B22" s="9" t="s">
        <v>16</v>
      </c>
      <c r="C22" s="10">
        <v>58.968141789999997</v>
      </c>
      <c r="D22" s="10">
        <v>6.3219826499999998</v>
      </c>
      <c r="E22" s="10">
        <v>5.5709694600000006</v>
      </c>
      <c r="F22" s="10">
        <v>5.7132970900000002</v>
      </c>
      <c r="G22" s="10">
        <v>6.1087454199999991</v>
      </c>
      <c r="H22" s="10">
        <v>6.97986635</v>
      </c>
      <c r="I22" s="10">
        <v>6.3177157100000008</v>
      </c>
      <c r="J22" s="10">
        <v>5.4972596199999995</v>
      </c>
      <c r="K22" s="10">
        <v>6.2549576599999988</v>
      </c>
      <c r="L22" s="10">
        <v>5.8615747000000002</v>
      </c>
      <c r="M22" s="10">
        <v>5.9432895499999994</v>
      </c>
      <c r="N22" s="10"/>
      <c r="O22" s="10"/>
      <c r="P22" s="10">
        <f t="shared" si="8"/>
        <v>60.56965821</v>
      </c>
      <c r="Q22" s="10">
        <f t="shared" si="4"/>
        <v>1.6015164200000029</v>
      </c>
      <c r="R22" s="10">
        <f t="shared" si="5"/>
        <v>2.7159011143735805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6" ht="15" customHeight="1">
      <c r="A23" s="1"/>
      <c r="B23" s="9" t="s">
        <v>17</v>
      </c>
      <c r="C23" s="10">
        <v>0.87783837000000009</v>
      </c>
      <c r="D23" s="10">
        <v>6.1061669999999998E-2</v>
      </c>
      <c r="E23" s="10">
        <v>4.4082799999999998E-2</v>
      </c>
      <c r="F23" s="10">
        <v>5.1772989999999998E-2</v>
      </c>
      <c r="G23" s="10">
        <v>3.9921169999999999E-2</v>
      </c>
      <c r="H23" s="10">
        <v>4.2663919999999994E-2</v>
      </c>
      <c r="I23" s="10">
        <v>0.12768823000000001</v>
      </c>
      <c r="J23" s="10">
        <v>9.6266699999999997E-2</v>
      </c>
      <c r="K23" s="10">
        <v>6.76181E-2</v>
      </c>
      <c r="L23" s="10">
        <v>5.4387949999999997E-2</v>
      </c>
      <c r="M23" s="10">
        <v>7.7978179999999994E-2</v>
      </c>
      <c r="N23" s="10"/>
      <c r="O23" s="10"/>
      <c r="P23" s="10">
        <f t="shared" si="8"/>
        <v>0.66344170999999996</v>
      </c>
      <c r="Q23" s="10">
        <f t="shared" si="4"/>
        <v>-0.21439666000000013</v>
      </c>
      <c r="R23" s="10">
        <f t="shared" si="5"/>
        <v>-24.423250034058107</v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6" ht="15" customHeight="1">
      <c r="A24" s="1"/>
      <c r="B24" s="9" t="s">
        <v>18</v>
      </c>
      <c r="C24" s="10">
        <v>0.43965075999999997</v>
      </c>
      <c r="D24" s="10">
        <v>0.52591292000000001</v>
      </c>
      <c r="E24" s="10">
        <v>0</v>
      </c>
      <c r="F24" s="10">
        <v>0</v>
      </c>
      <c r="G24" s="10">
        <v>0.52930265999999992</v>
      </c>
      <c r="H24" s="10">
        <v>0.5427132400000001</v>
      </c>
      <c r="I24" s="10">
        <v>1.0602279000000001</v>
      </c>
      <c r="J24" s="10">
        <v>0.6656346099999999</v>
      </c>
      <c r="K24" s="10">
        <v>0.62433514999999995</v>
      </c>
      <c r="L24" s="10">
        <v>0.80355391999999992</v>
      </c>
      <c r="M24" s="10">
        <v>1.01803245</v>
      </c>
      <c r="N24" s="10"/>
      <c r="O24" s="10"/>
      <c r="P24" s="10">
        <f t="shared" si="8"/>
        <v>5.7697128499999994</v>
      </c>
      <c r="Q24" s="10">
        <f t="shared" si="4"/>
        <v>5.3300620899999993</v>
      </c>
      <c r="R24" s="10"/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6" ht="21" customHeight="1">
      <c r="A25" s="1"/>
      <c r="B25" s="7" t="s">
        <v>19</v>
      </c>
      <c r="C25" s="8">
        <f>SUM(C26:C30,C33:C34)</f>
        <v>91.157124190000005</v>
      </c>
      <c r="D25" s="8">
        <f t="shared" ref="D25:O25" si="11">SUM(D26:D30,D33:D34)</f>
        <v>9.6160882399999998</v>
      </c>
      <c r="E25" s="8">
        <f t="shared" si="11"/>
        <v>10.663088339999998</v>
      </c>
      <c r="F25" s="8">
        <f t="shared" si="11"/>
        <v>9.2595326799999995</v>
      </c>
      <c r="G25" s="8">
        <f t="shared" si="11"/>
        <v>10.267766630000001</v>
      </c>
      <c r="H25" s="8">
        <f t="shared" si="11"/>
        <v>11.645056800000001</v>
      </c>
      <c r="I25" s="8">
        <f t="shared" si="11"/>
        <v>10.508913310000001</v>
      </c>
      <c r="J25" s="8">
        <f t="shared" si="11"/>
        <v>11.948044980000002</v>
      </c>
      <c r="K25" s="8">
        <f t="shared" si="11"/>
        <v>10.39996307</v>
      </c>
      <c r="L25" s="8">
        <f t="shared" si="11"/>
        <v>10.85680086</v>
      </c>
      <c r="M25" s="8">
        <f t="shared" si="11"/>
        <v>11.687664010000001</v>
      </c>
      <c r="N25" s="8">
        <f t="shared" si="11"/>
        <v>0</v>
      </c>
      <c r="O25" s="8">
        <f t="shared" si="11"/>
        <v>0</v>
      </c>
      <c r="P25" s="8">
        <f>SUM(D25:O25)</f>
        <v>106.85291892000002</v>
      </c>
      <c r="Q25" s="8">
        <f t="shared" si="4"/>
        <v>15.695794730000017</v>
      </c>
      <c r="R25" s="8">
        <f t="shared" si="5"/>
        <v>17.218396114915894</v>
      </c>
      <c r="S25" s="1"/>
      <c r="T25" s="6"/>
      <c r="U25" s="6" t="e">
        <f>C25-#REF!</f>
        <v>#REF!</v>
      </c>
      <c r="V25" s="6" t="e">
        <f>P25-#REF!</f>
        <v>#REF!</v>
      </c>
      <c r="X25" s="28"/>
    </row>
    <row r="26" spans="1:26" ht="15" customHeight="1">
      <c r="A26" s="1"/>
      <c r="B26" s="9" t="s">
        <v>20</v>
      </c>
      <c r="C26" s="10">
        <v>49.305647060000005</v>
      </c>
      <c r="D26" s="10">
        <v>5.6896575</v>
      </c>
      <c r="E26" s="10">
        <v>6.0778513599999995</v>
      </c>
      <c r="F26" s="10">
        <v>4.9804654399999997</v>
      </c>
      <c r="G26" s="10">
        <v>5.8738226200000003</v>
      </c>
      <c r="H26" s="10">
        <v>6.6718815600000001</v>
      </c>
      <c r="I26" s="10">
        <v>5.5872684600000007</v>
      </c>
      <c r="J26" s="10">
        <v>7.2509257700000003</v>
      </c>
      <c r="K26" s="10">
        <v>5.9313673799999993</v>
      </c>
      <c r="L26" s="10">
        <v>6.4405933500000003</v>
      </c>
      <c r="M26" s="10">
        <v>6.9145494300000001</v>
      </c>
      <c r="N26" s="10"/>
      <c r="O26" s="10"/>
      <c r="P26" s="10">
        <f t="shared" si="8"/>
        <v>61.418382870000002</v>
      </c>
      <c r="Q26" s="10">
        <f t="shared" si="4"/>
        <v>12.112735809999997</v>
      </c>
      <c r="R26" s="10">
        <f t="shared" si="5"/>
        <v>24.566629853290468</v>
      </c>
      <c r="S26" s="1"/>
      <c r="T26" s="6"/>
      <c r="U26" s="6" t="e">
        <f>C26-#REF!</f>
        <v>#REF!</v>
      </c>
      <c r="V26" s="6" t="e">
        <f>P26-#REF!</f>
        <v>#REF!</v>
      </c>
    </row>
    <row r="27" spans="1:26" ht="15" hidden="1" customHeight="1">
      <c r="A27" s="20"/>
      <c r="B27" s="9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/>
      <c r="O27" s="10"/>
      <c r="P27" s="10">
        <f t="shared" si="8"/>
        <v>0</v>
      </c>
      <c r="Q27" s="10">
        <f t="shared" si="4"/>
        <v>0</v>
      </c>
      <c r="R27" s="10" t="str">
        <f t="shared" si="5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6" ht="15" hidden="1" customHeight="1">
      <c r="A28" s="20"/>
      <c r="B28" s="9" t="s">
        <v>22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f t="shared" si="8"/>
        <v>0</v>
      </c>
      <c r="Q28" s="10">
        <f t="shared" si="4"/>
        <v>0</v>
      </c>
      <c r="R28" s="10" t="str">
        <f t="shared" si="5"/>
        <v/>
      </c>
      <c r="S28" s="1"/>
      <c r="T28" s="6"/>
      <c r="U28" s="6" t="e">
        <f>C28-#REF!</f>
        <v>#REF!</v>
      </c>
      <c r="V28" s="6" t="e">
        <f>P28-#REF!</f>
        <v>#REF!</v>
      </c>
    </row>
    <row r="29" spans="1:26" ht="15" customHeight="1">
      <c r="A29" s="1"/>
      <c r="B29" s="9" t="s">
        <v>23</v>
      </c>
      <c r="C29" s="10">
        <v>23.137892019999999</v>
      </c>
      <c r="D29" s="10">
        <v>1.94815841</v>
      </c>
      <c r="E29" s="10">
        <v>2.1048000999999998</v>
      </c>
      <c r="F29" s="10">
        <v>2.38606505</v>
      </c>
      <c r="G29" s="10">
        <v>2.13221756</v>
      </c>
      <c r="H29" s="10">
        <v>2.3988330700000002</v>
      </c>
      <c r="I29" s="10">
        <v>2.6383366399999999</v>
      </c>
      <c r="J29" s="10">
        <v>2.6908394600000003</v>
      </c>
      <c r="K29" s="10">
        <v>2.2325055900000002</v>
      </c>
      <c r="L29" s="10">
        <v>2.5599406899999999</v>
      </c>
      <c r="M29" s="10">
        <v>2.70301663</v>
      </c>
      <c r="N29" s="10"/>
      <c r="O29" s="10"/>
      <c r="P29" s="10">
        <f t="shared" si="8"/>
        <v>23.7947132</v>
      </c>
      <c r="Q29" s="10">
        <f t="shared" si="4"/>
        <v>0.65682118000000145</v>
      </c>
      <c r="R29" s="10">
        <f t="shared" si="5"/>
        <v>2.8387252366475582</v>
      </c>
      <c r="S29" s="1"/>
      <c r="T29" s="6"/>
      <c r="U29" s="6" t="e">
        <f>C29-#REF!</f>
        <v>#REF!</v>
      </c>
      <c r="V29" s="6" t="e">
        <f>P29-#REF!</f>
        <v>#REF!</v>
      </c>
    </row>
    <row r="30" spans="1:26" ht="15.75" hidden="1" customHeight="1">
      <c r="A30" s="20"/>
      <c r="B30" s="9" t="s">
        <v>24</v>
      </c>
      <c r="C30" s="10">
        <f>+C31+C32</f>
        <v>0</v>
      </c>
      <c r="D30" s="10">
        <f>+D31+D32</f>
        <v>0</v>
      </c>
      <c r="E30" s="10">
        <f>+E31+E32</f>
        <v>0</v>
      </c>
      <c r="F30" s="10">
        <f t="shared" ref="F30:O30" si="12">+F31+F32</f>
        <v>0</v>
      </c>
      <c r="G30" s="10">
        <f t="shared" si="12"/>
        <v>0</v>
      </c>
      <c r="H30" s="10">
        <f t="shared" si="12"/>
        <v>0</v>
      </c>
      <c r="I30" s="10">
        <f t="shared" si="12"/>
        <v>0</v>
      </c>
      <c r="J30" s="10">
        <f t="shared" si="12"/>
        <v>0</v>
      </c>
      <c r="K30" s="10">
        <f t="shared" si="12"/>
        <v>0</v>
      </c>
      <c r="L30" s="10">
        <f t="shared" si="12"/>
        <v>0</v>
      </c>
      <c r="M30" s="10">
        <f t="shared" si="12"/>
        <v>0</v>
      </c>
      <c r="N30" s="10">
        <f t="shared" si="12"/>
        <v>0</v>
      </c>
      <c r="O30" s="10">
        <f t="shared" si="12"/>
        <v>0</v>
      </c>
      <c r="P30" s="10">
        <f>SUM(D30:O30)</f>
        <v>0</v>
      </c>
      <c r="Q30" s="10">
        <f t="shared" si="4"/>
        <v>0</v>
      </c>
      <c r="R30" s="10" t="str">
        <f t="shared" si="5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6" ht="15.75" hidden="1" customHeight="1">
      <c r="A31" s="20"/>
      <c r="B31" s="11" t="s">
        <v>25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/>
      <c r="O31" s="10"/>
      <c r="P31" s="10">
        <f t="shared" si="8"/>
        <v>0</v>
      </c>
      <c r="Q31" s="10">
        <f t="shared" si="4"/>
        <v>0</v>
      </c>
      <c r="R31" s="10" t="str">
        <f t="shared" si="5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6" ht="15" hidden="1" customHeight="1">
      <c r="A32" s="20"/>
      <c r="B32" s="11" t="s">
        <v>26</v>
      </c>
      <c r="C32" s="10"/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/>
      <c r="O32" s="10"/>
      <c r="P32" s="10">
        <f t="shared" si="8"/>
        <v>0</v>
      </c>
      <c r="Q32" s="10">
        <f t="shared" si="4"/>
        <v>0</v>
      </c>
      <c r="R32" s="10" t="str">
        <f t="shared" si="5"/>
        <v/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15" customHeight="1">
      <c r="A33" s="1"/>
      <c r="B33" s="9" t="s">
        <v>57</v>
      </c>
      <c r="C33" s="10">
        <v>18.71358511</v>
      </c>
      <c r="D33" s="10">
        <v>1.97827233</v>
      </c>
      <c r="E33" s="10">
        <v>2.4804368800000001</v>
      </c>
      <c r="F33" s="10">
        <v>1.89300219</v>
      </c>
      <c r="G33" s="10">
        <v>2.2617264500000003</v>
      </c>
      <c r="H33" s="10">
        <v>2.57434217</v>
      </c>
      <c r="I33" s="10">
        <v>2.2833082099999999</v>
      </c>
      <c r="J33" s="10">
        <v>2.00627975</v>
      </c>
      <c r="K33" s="10">
        <v>2.2360900999999997</v>
      </c>
      <c r="L33" s="10">
        <v>1.8562668200000001</v>
      </c>
      <c r="M33" s="10">
        <v>2.0588790600000002</v>
      </c>
      <c r="N33" s="10"/>
      <c r="O33" s="10"/>
      <c r="P33" s="10">
        <f t="shared" si="8"/>
        <v>21.628603959999996</v>
      </c>
      <c r="Q33" s="10">
        <f t="shared" ref="Q33:Q36" si="13">+P33-C33</f>
        <v>2.9150188499999956</v>
      </c>
      <c r="R33" s="10">
        <f t="shared" ref="R33:R36" si="14">IF(ISNUMBER(+Q33/C33*100), +Q33/C33*100, "")</f>
        <v>15.577019757920644</v>
      </c>
      <c r="S33" s="1"/>
      <c r="T33" s="6"/>
      <c r="U33" s="6" t="e">
        <f>C33-#REF!</f>
        <v>#REF!</v>
      </c>
      <c r="V33" s="6" t="e">
        <f>P33-#REF!</f>
        <v>#REF!</v>
      </c>
    </row>
    <row r="34" spans="1:25" ht="15" customHeight="1">
      <c r="A34" s="1"/>
      <c r="B34" s="9" t="s">
        <v>79</v>
      </c>
      <c r="C34" s="10">
        <f>+C35+C36</f>
        <v>0</v>
      </c>
      <c r="D34" s="10">
        <f>+D35+D36</f>
        <v>0</v>
      </c>
      <c r="E34" s="10">
        <f>+E35+E36</f>
        <v>0</v>
      </c>
      <c r="F34" s="10">
        <f t="shared" ref="F34:O34" si="15">+F35+F36</f>
        <v>0</v>
      </c>
      <c r="G34" s="10">
        <f t="shared" si="15"/>
        <v>0</v>
      </c>
      <c r="H34" s="10">
        <f t="shared" si="15"/>
        <v>0</v>
      </c>
      <c r="I34" s="10">
        <f t="shared" si="15"/>
        <v>0</v>
      </c>
      <c r="J34" s="10">
        <f t="shared" si="15"/>
        <v>0</v>
      </c>
      <c r="K34" s="10">
        <f t="shared" si="15"/>
        <v>0</v>
      </c>
      <c r="L34" s="10">
        <f t="shared" si="15"/>
        <v>0</v>
      </c>
      <c r="M34" s="10">
        <f t="shared" si="15"/>
        <v>1.121889E-2</v>
      </c>
      <c r="N34" s="10">
        <f t="shared" si="15"/>
        <v>0</v>
      </c>
      <c r="O34" s="10">
        <f t="shared" si="15"/>
        <v>0</v>
      </c>
      <c r="P34" s="10">
        <f>SUM(D34:O34)</f>
        <v>1.121889E-2</v>
      </c>
      <c r="Q34" s="10">
        <f t="shared" si="13"/>
        <v>1.121889E-2</v>
      </c>
      <c r="R34" s="10" t="str">
        <f t="shared" si="14"/>
        <v/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hidden="1" customHeight="1">
      <c r="A35" s="20"/>
      <c r="B35" s="11" t="s">
        <v>77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>
        <f t="shared" ref="P35:P36" si="16">SUM(D35:O35)</f>
        <v>0</v>
      </c>
      <c r="Q35" s="10">
        <f t="shared" si="13"/>
        <v>0</v>
      </c>
      <c r="R35" s="10" t="str">
        <f t="shared" si="14"/>
        <v/>
      </c>
      <c r="S35" s="1"/>
      <c r="T35" s="6"/>
      <c r="U35" s="6" t="e">
        <f>C35-#REF!</f>
        <v>#REF!</v>
      </c>
      <c r="V35" s="6" t="e">
        <f>P35-#REF!</f>
        <v>#REF!</v>
      </c>
    </row>
    <row r="36" spans="1:25" ht="15" hidden="1" customHeight="1">
      <c r="A36" s="20"/>
      <c r="B36" s="11" t="s">
        <v>78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>
        <v>1.121889E-2</v>
      </c>
      <c r="N36" s="10"/>
      <c r="O36" s="10"/>
      <c r="P36" s="10">
        <f t="shared" si="16"/>
        <v>1.121889E-2</v>
      </c>
      <c r="Q36" s="10">
        <f t="shared" si="13"/>
        <v>1.121889E-2</v>
      </c>
      <c r="R36" s="10" t="str">
        <f t="shared" si="14"/>
        <v/>
      </c>
      <c r="S36" s="1"/>
      <c r="T36" s="6"/>
      <c r="U36" s="6" t="e">
        <f>C36-#REF!</f>
        <v>#REF!</v>
      </c>
      <c r="V36" s="6" t="e">
        <f>P36-#REF!</f>
        <v>#REF!</v>
      </c>
    </row>
    <row r="37" spans="1:25" ht="21" customHeight="1">
      <c r="A37" s="1"/>
      <c r="B37" s="7" t="s">
        <v>27</v>
      </c>
      <c r="C37" s="8">
        <f>SUM(C38:C44)</f>
        <v>66.277241810000021</v>
      </c>
      <c r="D37" s="8">
        <f>SUM(D38:D44)</f>
        <v>6.8383657499999995</v>
      </c>
      <c r="E37" s="8">
        <f>SUM(E38:E44)</f>
        <v>6.9172801100000001</v>
      </c>
      <c r="F37" s="8">
        <f t="shared" ref="F37:O37" si="17">SUM(F38:F44)</f>
        <v>6.6447865299999993</v>
      </c>
      <c r="G37" s="8">
        <f t="shared" si="17"/>
        <v>7.4421966100000008</v>
      </c>
      <c r="H37" s="8">
        <f t="shared" si="17"/>
        <v>6.8803327699999999</v>
      </c>
      <c r="I37" s="8">
        <f t="shared" si="17"/>
        <v>7.0863889800000006</v>
      </c>
      <c r="J37" s="8">
        <f t="shared" si="17"/>
        <v>6.7917537700000006</v>
      </c>
      <c r="K37" s="8">
        <f t="shared" si="17"/>
        <v>7.0432374399999995</v>
      </c>
      <c r="L37" s="8">
        <f t="shared" si="17"/>
        <v>6.9329606300000002</v>
      </c>
      <c r="M37" s="8">
        <f t="shared" si="17"/>
        <v>7.0569651200000001</v>
      </c>
      <c r="N37" s="8">
        <f t="shared" si="17"/>
        <v>0</v>
      </c>
      <c r="O37" s="8">
        <f t="shared" si="17"/>
        <v>0</v>
      </c>
      <c r="P37" s="8">
        <f>SUM(D37:O37)</f>
        <v>69.634267710000003</v>
      </c>
      <c r="Q37" s="8">
        <f t="shared" si="4"/>
        <v>3.3570258999999822</v>
      </c>
      <c r="R37" s="8">
        <f t="shared" si="5"/>
        <v>5.06512614031785</v>
      </c>
      <c r="S37" s="1"/>
      <c r="T37" s="6"/>
      <c r="U37" s="6" t="e">
        <f>C37-#REF!</f>
        <v>#REF!</v>
      </c>
      <c r="V37" s="6" t="e">
        <f>P37-#REF!</f>
        <v>#REF!</v>
      </c>
      <c r="X37" s="23"/>
      <c r="Y37" s="23"/>
    </row>
    <row r="38" spans="1:25" ht="15" customHeight="1">
      <c r="A38" s="1"/>
      <c r="B38" s="9" t="s">
        <v>28</v>
      </c>
      <c r="C38" s="10">
        <v>17.828791410000001</v>
      </c>
      <c r="D38" s="10">
        <v>1.5714636599999998</v>
      </c>
      <c r="E38" s="10">
        <v>1.84769641</v>
      </c>
      <c r="F38" s="10">
        <v>1.6382700800000001</v>
      </c>
      <c r="G38" s="10">
        <v>1.80969066</v>
      </c>
      <c r="H38" s="10">
        <v>1.67876267</v>
      </c>
      <c r="I38" s="10">
        <v>1.7852494800000001</v>
      </c>
      <c r="J38" s="10">
        <v>1.6224500599999998</v>
      </c>
      <c r="K38" s="10">
        <v>1.73741144</v>
      </c>
      <c r="L38" s="10">
        <v>1.8252670200000001</v>
      </c>
      <c r="M38" s="10">
        <v>1.6283215600000001</v>
      </c>
      <c r="N38" s="10"/>
      <c r="O38" s="10"/>
      <c r="P38" s="10">
        <f t="shared" si="8"/>
        <v>17.144583040000004</v>
      </c>
      <c r="Q38" s="10">
        <f t="shared" si="4"/>
        <v>-0.68420836999999679</v>
      </c>
      <c r="R38" s="10">
        <f t="shared" si="5"/>
        <v>-3.8376598517846299</v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customHeight="1">
      <c r="A39" s="1"/>
      <c r="B39" s="9" t="s">
        <v>29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/>
      <c r="O39" s="10"/>
      <c r="P39" s="10">
        <f t="shared" si="8"/>
        <v>0</v>
      </c>
      <c r="Q39" s="10">
        <f t="shared" si="4"/>
        <v>0</v>
      </c>
      <c r="R39" s="10" t="str">
        <f t="shared" si="5"/>
        <v/>
      </c>
      <c r="S39" s="1"/>
      <c r="T39" s="6"/>
      <c r="U39" s="6" t="e">
        <f>C39-#REF!</f>
        <v>#REF!</v>
      </c>
      <c r="V39" s="6" t="e">
        <f>P39-#REF!</f>
        <v>#REF!</v>
      </c>
      <c r="Y39" s="23"/>
    </row>
    <row r="40" spans="1:25" ht="15" customHeight="1">
      <c r="A40" s="1"/>
      <c r="B40" s="9" t="s">
        <v>30</v>
      </c>
      <c r="C40" s="10">
        <v>47.721908380000002</v>
      </c>
      <c r="D40" s="10">
        <v>5.2666887999999998</v>
      </c>
      <c r="E40" s="10">
        <v>5.0695836999999999</v>
      </c>
      <c r="F40" s="10">
        <v>4.6369201999999996</v>
      </c>
      <c r="G40" s="10">
        <v>5.3824777000000008</v>
      </c>
      <c r="H40" s="10">
        <v>5.1161946</v>
      </c>
      <c r="I40" s="10">
        <v>5.3011395000000006</v>
      </c>
      <c r="J40" s="10">
        <v>4.8768896000000002</v>
      </c>
      <c r="K40" s="10">
        <v>5.3058259999999997</v>
      </c>
      <c r="L40" s="10">
        <v>5.1076936100000001</v>
      </c>
      <c r="M40" s="10">
        <v>5.1261377000000001</v>
      </c>
      <c r="N40" s="10"/>
      <c r="O40" s="10"/>
      <c r="P40" s="10">
        <f t="shared" si="8"/>
        <v>51.189551410000007</v>
      </c>
      <c r="Q40" s="10">
        <f t="shared" si="4"/>
        <v>3.467643030000005</v>
      </c>
      <c r="R40" s="10">
        <f t="shared" si="5"/>
        <v>7.2663544852143342</v>
      </c>
      <c r="S40" s="1"/>
      <c r="T40" s="6"/>
      <c r="U40" s="6" t="e">
        <f>C40-#REF!</f>
        <v>#REF!</v>
      </c>
      <c r="V40" s="6" t="e">
        <f>P40-#REF!</f>
        <v>#REF!</v>
      </c>
      <c r="Y40" s="23"/>
    </row>
    <row r="41" spans="1:25" ht="15" customHeight="1">
      <c r="A41" s="1"/>
      <c r="B41" s="9" t="s">
        <v>31</v>
      </c>
      <c r="C41" s="10">
        <v>0.72649834000000002</v>
      </c>
      <c r="D41" s="10">
        <v>0</v>
      </c>
      <c r="E41" s="10">
        <v>0</v>
      </c>
      <c r="F41" s="10">
        <v>0.36959625000000002</v>
      </c>
      <c r="G41" s="10">
        <v>0.25002825000000001</v>
      </c>
      <c r="H41" s="10">
        <v>8.5375500000000007E-2</v>
      </c>
      <c r="I41" s="10">
        <v>0</v>
      </c>
      <c r="J41" s="10">
        <v>0.29241411</v>
      </c>
      <c r="K41" s="10">
        <v>0</v>
      </c>
      <c r="L41" s="10">
        <v>0</v>
      </c>
      <c r="M41" s="10">
        <v>0.30250585999999996</v>
      </c>
      <c r="N41" s="10"/>
      <c r="O41" s="10"/>
      <c r="P41" s="10">
        <f t="shared" si="8"/>
        <v>1.2999199699999999</v>
      </c>
      <c r="Q41" s="10">
        <f t="shared" si="4"/>
        <v>0.5734216299999999</v>
      </c>
      <c r="R41" s="10">
        <f t="shared" si="5"/>
        <v>78.929516893321448</v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15" hidden="1" customHeight="1">
      <c r="A42" s="20"/>
      <c r="B42" s="9" t="s">
        <v>32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>
        <f t="shared" si="8"/>
        <v>0</v>
      </c>
      <c r="Q42" s="10">
        <f t="shared" si="4"/>
        <v>0</v>
      </c>
      <c r="R42" s="10" t="str">
        <f t="shared" si="5"/>
        <v/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15" hidden="1" customHeight="1">
      <c r="A43" s="20"/>
      <c r="B43" s="9" t="s">
        <v>33</v>
      </c>
      <c r="C43" s="10">
        <v>4.3679999999999995E-5</v>
      </c>
      <c r="D43" s="10">
        <v>2.1329000000000001E-4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/>
      <c r="O43" s="10"/>
      <c r="P43" s="10">
        <f t="shared" si="8"/>
        <v>2.1329000000000001E-4</v>
      </c>
      <c r="Q43" s="10">
        <f t="shared" si="4"/>
        <v>1.6961000000000002E-4</v>
      </c>
      <c r="R43" s="10">
        <f t="shared" si="5"/>
        <v>388.30128205128216</v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15" hidden="1" customHeight="1">
      <c r="A44" s="20"/>
      <c r="B44" s="9" t="s">
        <v>34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/>
      <c r="O44" s="10"/>
      <c r="P44" s="10">
        <f t="shared" si="8"/>
        <v>0</v>
      </c>
      <c r="Q44" s="10">
        <f t="shared" si="4"/>
        <v>0</v>
      </c>
      <c r="R44" s="10" t="str">
        <f t="shared" si="5"/>
        <v/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21" customHeight="1">
      <c r="A45" s="1"/>
      <c r="B45" s="3" t="s">
        <v>35</v>
      </c>
      <c r="C45" s="5">
        <f>SUM(C46:C47,C50,C52:C54)</f>
        <v>237.84077101999998</v>
      </c>
      <c r="D45" s="5">
        <f>SUM(D46:D47,D50,D52:D54)</f>
        <v>31.639695639999999</v>
      </c>
      <c r="E45" s="5">
        <f>SUM(E46:E47,E50,E52:E54)</f>
        <v>24.272573510000001</v>
      </c>
      <c r="F45" s="5">
        <f>SUM(F46:F47,F50,F52:F54)</f>
        <v>27.874596409999999</v>
      </c>
      <c r="G45" s="5">
        <f t="shared" ref="G45:K45" si="18">SUM(G46:G47,G50,G52:G54)</f>
        <v>22.134757820000001</v>
      </c>
      <c r="H45" s="5">
        <f t="shared" si="18"/>
        <v>29.953888299999996</v>
      </c>
      <c r="I45" s="5">
        <f t="shared" si="18"/>
        <v>24.155655710000001</v>
      </c>
      <c r="J45" s="5">
        <f t="shared" si="18"/>
        <v>25.304385409999998</v>
      </c>
      <c r="K45" s="5">
        <f t="shared" si="18"/>
        <v>23.517714560000002</v>
      </c>
      <c r="L45" s="5">
        <f t="shared" ref="L45" si="19">SUM(L46:L47,L50,L52:L54)</f>
        <v>24.112531090000001</v>
      </c>
      <c r="M45" s="5">
        <f t="shared" ref="M45" si="20">SUM(M46:M47,M50,M52:M54)</f>
        <v>24.438581759999998</v>
      </c>
      <c r="N45" s="5">
        <f t="shared" ref="N45" si="21">SUM(N46:N47,N50,N52:N54)</f>
        <v>0</v>
      </c>
      <c r="O45" s="5">
        <f t="shared" ref="O45" si="22">SUM(O46:O47,O50,O52:O54)</f>
        <v>0</v>
      </c>
      <c r="P45" s="5">
        <f>SUM(D45:O45)</f>
        <v>257.40438021</v>
      </c>
      <c r="Q45" s="5">
        <f t="shared" si="4"/>
        <v>19.563609190000022</v>
      </c>
      <c r="R45" s="5">
        <f t="shared" si="5"/>
        <v>8.2255069667407543</v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>
      <c r="A46" s="1"/>
      <c r="B46" s="7" t="s">
        <v>54</v>
      </c>
      <c r="C46" s="8">
        <v>46.026787720000002</v>
      </c>
      <c r="D46" s="8">
        <v>5.5945723599999999</v>
      </c>
      <c r="E46" s="8">
        <v>4.6059087600000002</v>
      </c>
      <c r="F46" s="8">
        <v>4.8482974599999995</v>
      </c>
      <c r="G46" s="8">
        <v>4.5965454699999997</v>
      </c>
      <c r="H46" s="8">
        <v>4.9406303999999999</v>
      </c>
      <c r="I46" s="8">
        <v>4.8909143899999998</v>
      </c>
      <c r="J46" s="8">
        <v>5.2272235799999995</v>
      </c>
      <c r="K46" s="8">
        <v>4.5356491800000001</v>
      </c>
      <c r="L46" s="8">
        <v>4.96170125</v>
      </c>
      <c r="M46" s="8">
        <v>5.2683575999999999</v>
      </c>
      <c r="N46" s="8"/>
      <c r="O46" s="8"/>
      <c r="P46" s="8">
        <f t="shared" si="8"/>
        <v>49.469800449999994</v>
      </c>
      <c r="Q46" s="8">
        <f t="shared" si="4"/>
        <v>3.4430127299999924</v>
      </c>
      <c r="R46" s="8">
        <f t="shared" si="5"/>
        <v>7.4804541019574593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21" customHeight="1">
      <c r="A47" s="1"/>
      <c r="B47" s="7" t="s">
        <v>62</v>
      </c>
      <c r="C47" s="8">
        <f>SUM(C48:C49)</f>
        <v>38.231388440000003</v>
      </c>
      <c r="D47" s="8">
        <f>SUM(D48:D49)</f>
        <v>4.3997533600000001</v>
      </c>
      <c r="E47" s="8">
        <f t="shared" ref="E47:O47" si="23">SUM(E48:E49)</f>
        <v>4.5418229299999995</v>
      </c>
      <c r="F47" s="8">
        <f t="shared" si="23"/>
        <v>4.3380475199999999</v>
      </c>
      <c r="G47" s="8">
        <f t="shared" si="23"/>
        <v>4.3621091300000003</v>
      </c>
      <c r="H47" s="8">
        <f t="shared" si="23"/>
        <v>4.3520976300000003</v>
      </c>
      <c r="I47" s="8">
        <f t="shared" si="23"/>
        <v>4.57238057</v>
      </c>
      <c r="J47" s="8">
        <f t="shared" si="23"/>
        <v>4.5765352400000001</v>
      </c>
      <c r="K47" s="8">
        <f t="shared" si="23"/>
        <v>4.8280784099999998</v>
      </c>
      <c r="L47" s="8">
        <f t="shared" si="23"/>
        <v>4.6929628499999998</v>
      </c>
      <c r="M47" s="8">
        <f t="shared" si="23"/>
        <v>4.7838292400000002</v>
      </c>
      <c r="N47" s="8">
        <f t="shared" si="23"/>
        <v>0</v>
      </c>
      <c r="O47" s="8">
        <f t="shared" si="23"/>
        <v>0</v>
      </c>
      <c r="P47" s="8">
        <f t="shared" ref="P47" si="24">SUM(D47:O47)</f>
        <v>45.447616879999998</v>
      </c>
      <c r="Q47" s="8">
        <f t="shared" ref="Q47:Q49" si="25">+P47-C47</f>
        <v>7.2162284399999947</v>
      </c>
      <c r="R47" s="8">
        <f t="shared" ref="R47:R49" si="26">IF(ISNUMBER(+Q47/C47*100), +Q47/C47*100, "")</f>
        <v>18.875140910262985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15" customHeight="1">
      <c r="A48" s="1"/>
      <c r="B48" s="11" t="s">
        <v>63</v>
      </c>
      <c r="C48" s="10">
        <v>38.19474752</v>
      </c>
      <c r="D48" s="10">
        <v>4.3924298799999999</v>
      </c>
      <c r="E48" s="10">
        <v>4.5345711199999998</v>
      </c>
      <c r="F48" s="10">
        <v>4.3308426799999999</v>
      </c>
      <c r="G48" s="10">
        <v>4.3549042600000005</v>
      </c>
      <c r="H48" s="10">
        <v>4.3448708500000004</v>
      </c>
      <c r="I48" s="10">
        <v>4.5651280200000004</v>
      </c>
      <c r="J48" s="10">
        <v>4.5692458299999998</v>
      </c>
      <c r="K48" s="10">
        <v>4.8207675099999996</v>
      </c>
      <c r="L48" s="10">
        <v>4.6858027099999999</v>
      </c>
      <c r="M48" s="10">
        <v>4.7767045399999999</v>
      </c>
      <c r="N48" s="10"/>
      <c r="O48" s="10"/>
      <c r="P48" s="10">
        <f t="shared" ref="P48:P49" si="27">SUM(D48:O48)</f>
        <v>45.375267399999991</v>
      </c>
      <c r="Q48" s="10">
        <f t="shared" si="25"/>
        <v>7.1805198799999914</v>
      </c>
      <c r="R48" s="10">
        <f t="shared" si="26"/>
        <v>18.799757417535069</v>
      </c>
      <c r="S48" s="1"/>
      <c r="T48" s="6"/>
      <c r="U48" s="6" t="e">
        <f>C48-#REF!</f>
        <v>#REF!</v>
      </c>
      <c r="V48" s="6" t="e">
        <f>P48-#REF!</f>
        <v>#REF!</v>
      </c>
    </row>
    <row r="49" spans="1:22" ht="15" customHeight="1">
      <c r="A49" s="1"/>
      <c r="B49" s="11" t="s">
        <v>64</v>
      </c>
      <c r="C49" s="10">
        <v>3.664092E-2</v>
      </c>
      <c r="D49" s="10">
        <v>7.3234800000000003E-3</v>
      </c>
      <c r="E49" s="10">
        <v>7.25181E-3</v>
      </c>
      <c r="F49" s="10">
        <v>7.2048399999999997E-3</v>
      </c>
      <c r="G49" s="10">
        <v>7.2048699999999995E-3</v>
      </c>
      <c r="H49" s="10">
        <v>7.2267799999999995E-3</v>
      </c>
      <c r="I49" s="10">
        <v>7.25255E-3</v>
      </c>
      <c r="J49" s="10">
        <v>7.2894100000000005E-3</v>
      </c>
      <c r="K49" s="10">
        <v>7.3109000000000004E-3</v>
      </c>
      <c r="L49" s="10">
        <v>7.1601400000000006E-3</v>
      </c>
      <c r="M49" s="10">
        <v>7.1246999999999994E-3</v>
      </c>
      <c r="N49" s="10"/>
      <c r="O49" s="10"/>
      <c r="P49" s="10">
        <f t="shared" si="27"/>
        <v>7.2349479999999994E-2</v>
      </c>
      <c r="Q49" s="10">
        <f t="shared" si="25"/>
        <v>3.5708559999999993E-2</v>
      </c>
      <c r="R49" s="10">
        <f t="shared" si="26"/>
        <v>97.455413237440524</v>
      </c>
      <c r="S49" s="1"/>
      <c r="T49" s="6"/>
      <c r="U49" s="6" t="e">
        <f>C49-#REF!</f>
        <v>#REF!</v>
      </c>
      <c r="V49" s="6" t="e">
        <f>P49-#REF!</f>
        <v>#REF!</v>
      </c>
    </row>
    <row r="50" spans="1:22" ht="21" customHeight="1">
      <c r="A50" s="1"/>
      <c r="B50" s="7" t="s">
        <v>55</v>
      </c>
      <c r="C50" s="8">
        <v>13.05710146</v>
      </c>
      <c r="D50" s="8">
        <v>1.41293285</v>
      </c>
      <c r="E50" s="8">
        <v>1.3097636399999999</v>
      </c>
      <c r="F50" s="8">
        <v>1.46867949</v>
      </c>
      <c r="G50" s="8">
        <v>1.4568260099999999</v>
      </c>
      <c r="H50" s="8">
        <v>1.3071889000000001</v>
      </c>
      <c r="I50" s="8">
        <v>1.3496169500000001</v>
      </c>
      <c r="J50" s="8">
        <v>1.23587537</v>
      </c>
      <c r="K50" s="8">
        <v>1.13146741</v>
      </c>
      <c r="L50" s="8">
        <v>1.1966659400000002</v>
      </c>
      <c r="M50" s="8">
        <v>1.1601638399999998</v>
      </c>
      <c r="N50" s="8"/>
      <c r="O50" s="8"/>
      <c r="P50" s="8">
        <f t="shared" ref="P50:P55" si="28">SUM(D50:O50)</f>
        <v>13.0291804</v>
      </c>
      <c r="Q50" s="8">
        <f>+P50-C50</f>
        <v>-2.7921060000000608E-2</v>
      </c>
      <c r="R50" s="8">
        <f>IF(ISNUMBER(+Q50/C50*100), +Q50/C50*100, "")</f>
        <v>-0.21383811779004594</v>
      </c>
      <c r="S50" s="1"/>
      <c r="T50" s="6"/>
      <c r="U50" s="6" t="e">
        <f>C50-#REF!</f>
        <v>#REF!</v>
      </c>
      <c r="V50" s="6" t="e">
        <f>P50-#REF!</f>
        <v>#REF!</v>
      </c>
    </row>
    <row r="51" spans="1:22" ht="15" customHeight="1">
      <c r="A51" s="1"/>
      <c r="B51" s="11" t="s">
        <v>58</v>
      </c>
      <c r="C51" s="10">
        <v>4.9555707</v>
      </c>
      <c r="D51" s="10">
        <v>0.66644871000000006</v>
      </c>
      <c r="E51" s="10">
        <v>0.53188259000000004</v>
      </c>
      <c r="F51" s="10">
        <v>0.56228677999999999</v>
      </c>
      <c r="G51" s="10">
        <v>0.44521673</v>
      </c>
      <c r="H51" s="10">
        <v>0.53665644000000001</v>
      </c>
      <c r="I51" s="10">
        <v>0.49680796999999999</v>
      </c>
      <c r="J51" s="10">
        <v>0.53713037999999991</v>
      </c>
      <c r="K51" s="10">
        <v>0.45783616999999999</v>
      </c>
      <c r="L51" s="10">
        <v>0.48832283999999998</v>
      </c>
      <c r="M51" s="10">
        <v>0.52284072000000004</v>
      </c>
      <c r="N51" s="10"/>
      <c r="O51" s="10"/>
      <c r="P51" s="10">
        <f t="shared" si="28"/>
        <v>5.2454293300000003</v>
      </c>
      <c r="Q51" s="10">
        <f>+P51-C51</f>
        <v>0.28985863000000034</v>
      </c>
      <c r="R51" s="10">
        <f>IF(ISNUMBER(+Q51/C51*100), +Q51/C51*100, "")</f>
        <v>5.8491473040632913</v>
      </c>
      <c r="S51" s="1"/>
      <c r="T51" s="6"/>
      <c r="U51" s="6" t="e">
        <f>C51-#REF!</f>
        <v>#REF!</v>
      </c>
      <c r="V51" s="6" t="e">
        <f>P51-#REF!</f>
        <v>#REF!</v>
      </c>
    </row>
    <row r="52" spans="1:22" ht="21" customHeight="1">
      <c r="A52" s="1"/>
      <c r="B52" s="7" t="s">
        <v>59</v>
      </c>
      <c r="C52" s="8">
        <v>80.335429220000009</v>
      </c>
      <c r="D52" s="8">
        <v>10.29339998</v>
      </c>
      <c r="E52" s="8">
        <v>6.2334851000000002</v>
      </c>
      <c r="F52" s="8">
        <v>12.585646350000001</v>
      </c>
      <c r="G52" s="8">
        <v>6.8418041199999999</v>
      </c>
      <c r="H52" s="8">
        <v>8.7018066299999983</v>
      </c>
      <c r="I52" s="8">
        <v>8.6793264400000005</v>
      </c>
      <c r="J52" s="8">
        <v>9.8715082600000006</v>
      </c>
      <c r="K52" s="8">
        <v>8.3077371000000007</v>
      </c>
      <c r="L52" s="8">
        <v>8.5681268700000004</v>
      </c>
      <c r="M52" s="8">
        <v>8.6274105799999994</v>
      </c>
      <c r="N52" s="8"/>
      <c r="O52" s="8"/>
      <c r="P52" s="8">
        <f t="shared" si="28"/>
        <v>88.71025143</v>
      </c>
      <c r="Q52" s="8">
        <f>+P52-C52</f>
        <v>8.3748222099999907</v>
      </c>
      <c r="R52" s="8">
        <f>IF(ISNUMBER(+Q52/C52*100), +Q52/C52*100, "")</f>
        <v>10.424817905765325</v>
      </c>
      <c r="S52" s="1"/>
      <c r="T52" s="6"/>
      <c r="U52" s="6" t="e">
        <f>C52-#REF!</f>
        <v>#REF!</v>
      </c>
      <c r="V52" s="6" t="e">
        <f>P52-#REF!</f>
        <v>#REF!</v>
      </c>
    </row>
    <row r="53" spans="1:22" ht="21" customHeight="1">
      <c r="A53" s="1"/>
      <c r="B53" s="7" t="s">
        <v>56</v>
      </c>
      <c r="C53" s="8">
        <v>17.039763929999999</v>
      </c>
      <c r="D53" s="8">
        <v>5.1548483800000007</v>
      </c>
      <c r="E53" s="8">
        <v>3.2166950700000001</v>
      </c>
      <c r="F53" s="8">
        <v>0.57749464000000006</v>
      </c>
      <c r="G53" s="8">
        <v>0.11980412</v>
      </c>
      <c r="H53" s="8">
        <v>6.2506883599999998</v>
      </c>
      <c r="I53" s="8">
        <v>0.02</v>
      </c>
      <c r="J53" s="8">
        <v>0.02</v>
      </c>
      <c r="K53" s="8">
        <v>0</v>
      </c>
      <c r="L53" s="8">
        <v>3.7997419999999997E-2</v>
      </c>
      <c r="M53" s="8">
        <v>0</v>
      </c>
      <c r="N53" s="8"/>
      <c r="O53" s="8"/>
      <c r="P53" s="8">
        <f t="shared" si="28"/>
        <v>15.397527989999999</v>
      </c>
      <c r="Q53" s="8">
        <f>+P53-C53</f>
        <v>-1.6422359400000008</v>
      </c>
      <c r="R53" s="8">
        <f>IF(ISNUMBER(+Q53/C53*100), +Q53/C53*100, "")</f>
        <v>-9.6376683781909698</v>
      </c>
      <c r="S53" s="1"/>
      <c r="T53" s="6"/>
      <c r="U53" s="6" t="e">
        <f>C53-#REF!</f>
        <v>#REF!</v>
      </c>
      <c r="V53" s="6" t="e">
        <f>P53-#REF!</f>
        <v>#REF!</v>
      </c>
    </row>
    <row r="54" spans="1:22" ht="21" customHeight="1">
      <c r="A54" s="1"/>
      <c r="B54" s="7" t="s">
        <v>60</v>
      </c>
      <c r="C54" s="8">
        <v>43.150300250000001</v>
      </c>
      <c r="D54" s="8">
        <v>4.7841887100000005</v>
      </c>
      <c r="E54" s="8">
        <v>4.3648980100000001</v>
      </c>
      <c r="F54" s="8">
        <v>4.0564309500000002</v>
      </c>
      <c r="G54" s="8">
        <v>4.7576689700000001</v>
      </c>
      <c r="H54" s="8">
        <v>4.4014763800000001</v>
      </c>
      <c r="I54" s="8">
        <v>4.6434173599999999</v>
      </c>
      <c r="J54" s="8">
        <v>4.3732429599999998</v>
      </c>
      <c r="K54" s="8">
        <v>4.7147824600000003</v>
      </c>
      <c r="L54" s="8">
        <v>4.65507676</v>
      </c>
      <c r="M54" s="8">
        <v>4.5988204999999995</v>
      </c>
      <c r="N54" s="8"/>
      <c r="O54" s="8"/>
      <c r="P54" s="8">
        <f t="shared" si="28"/>
        <v>45.350003060000006</v>
      </c>
      <c r="Q54" s="8">
        <f>+P54-C54</f>
        <v>2.1997028100000051</v>
      </c>
      <c r="R54" s="8">
        <f>IF(ISNUMBER(+Q54/C54*100), +Q54/C54*100, "")</f>
        <v>5.0977694181861581</v>
      </c>
      <c r="S54" s="1"/>
      <c r="T54" s="6"/>
      <c r="U54" s="6" t="e">
        <f>C54-#REF!</f>
        <v>#REF!</v>
      </c>
      <c r="V54" s="6" t="e">
        <f>P54-#REF!</f>
        <v>#REF!</v>
      </c>
    </row>
    <row r="55" spans="1:22" ht="21" customHeight="1">
      <c r="A55" s="1"/>
      <c r="B55" s="3" t="s">
        <v>75</v>
      </c>
      <c r="C55" s="5">
        <f>SUM(C56:C58)</f>
        <v>37.20023466</v>
      </c>
      <c r="D55" s="5">
        <f>SUM(D56:D58)</f>
        <v>2.2306909999999999E-2</v>
      </c>
      <c r="E55" s="5">
        <f t="shared" ref="E55:O55" si="29">SUM(E56:E58)</f>
        <v>0.14836076000000004</v>
      </c>
      <c r="F55" s="5">
        <f t="shared" si="29"/>
        <v>7.31034161</v>
      </c>
      <c r="G55" s="5">
        <f t="shared" si="29"/>
        <v>7.4665322999999999</v>
      </c>
      <c r="H55" s="5">
        <f t="shared" si="29"/>
        <v>7.8598105999999994</v>
      </c>
      <c r="I55" s="5">
        <f t="shared" si="29"/>
        <v>7.5659063099999999</v>
      </c>
      <c r="J55" s="5">
        <f t="shared" si="29"/>
        <v>1.9884409999999998E-2</v>
      </c>
      <c r="K55" s="5">
        <f t="shared" si="29"/>
        <v>2.6402109999999999E-2</v>
      </c>
      <c r="L55" s="5">
        <f t="shared" si="29"/>
        <v>35.264242790000004</v>
      </c>
      <c r="M55" s="5">
        <f t="shared" si="29"/>
        <v>1.9792870000000001E-2</v>
      </c>
      <c r="N55" s="5">
        <f t="shared" si="29"/>
        <v>0</v>
      </c>
      <c r="O55" s="5">
        <f t="shared" si="29"/>
        <v>0</v>
      </c>
      <c r="P55" s="5">
        <f t="shared" si="28"/>
        <v>65.703580670000008</v>
      </c>
      <c r="Q55" s="5">
        <f t="shared" ref="Q55:Q58" si="30">+P55-C55</f>
        <v>28.503346010000008</v>
      </c>
      <c r="R55" s="5">
        <f t="shared" ref="R55:R58" si="31">IF(ISNUMBER(+Q55/C55*100), +Q55/C55*100, "")</f>
        <v>76.621414543517858</v>
      </c>
      <c r="S55" s="1"/>
      <c r="T55" s="6"/>
      <c r="U55" s="6" t="e">
        <f>C55-#REF!</f>
        <v>#REF!</v>
      </c>
      <c r="V55" s="6" t="e">
        <f>P55-#REF!</f>
        <v>#REF!</v>
      </c>
    </row>
    <row r="56" spans="1:22" ht="21" customHeight="1">
      <c r="A56" s="1"/>
      <c r="B56" s="37" t="s">
        <v>71</v>
      </c>
      <c r="C56" s="10">
        <v>0</v>
      </c>
      <c r="D56" s="10">
        <v>0</v>
      </c>
      <c r="E56" s="10">
        <v>9.1999999999999998E-3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1.9170000000000003E-2</v>
      </c>
      <c r="M56" s="10">
        <v>0</v>
      </c>
      <c r="N56" s="10"/>
      <c r="O56" s="10"/>
      <c r="P56" s="10">
        <f t="shared" ref="P56:P58" si="32">SUM(D56:O56)</f>
        <v>2.8370000000000003E-2</v>
      </c>
      <c r="Q56" s="10">
        <f t="shared" si="30"/>
        <v>2.8370000000000003E-2</v>
      </c>
      <c r="R56" s="10" t="str">
        <f t="shared" si="31"/>
        <v/>
      </c>
      <c r="S56" s="1"/>
      <c r="T56" s="6"/>
      <c r="U56" s="6" t="e">
        <f>C56-#REF!</f>
        <v>#REF!</v>
      </c>
      <c r="V56" s="6" t="e">
        <f>P56-#REF!</f>
        <v>#REF!</v>
      </c>
    </row>
    <row r="57" spans="1:22" ht="21" customHeight="1">
      <c r="A57" s="1"/>
      <c r="B57" s="37" t="s">
        <v>72</v>
      </c>
      <c r="C57" s="10">
        <v>36.64803148</v>
      </c>
      <c r="D57" s="10">
        <v>0</v>
      </c>
      <c r="E57" s="10">
        <v>0</v>
      </c>
      <c r="F57" s="10">
        <v>7.2928691099999998</v>
      </c>
      <c r="G57" s="10">
        <v>7.4471182699999998</v>
      </c>
      <c r="H57" s="10">
        <v>7.7956133099999994</v>
      </c>
      <c r="I57" s="10">
        <v>7.4353514499999998</v>
      </c>
      <c r="J57" s="10">
        <v>0</v>
      </c>
      <c r="K57" s="10">
        <v>0</v>
      </c>
      <c r="L57" s="10">
        <v>35.101143100000002</v>
      </c>
      <c r="M57" s="10">
        <v>0</v>
      </c>
      <c r="N57" s="10"/>
      <c r="O57" s="10"/>
      <c r="P57" s="10">
        <f t="shared" si="32"/>
        <v>65.072095239999996</v>
      </c>
      <c r="Q57" s="10">
        <f t="shared" si="30"/>
        <v>28.424063759999996</v>
      </c>
      <c r="R57" s="10">
        <f t="shared" si="31"/>
        <v>77.559592185768324</v>
      </c>
      <c r="S57" s="1"/>
      <c r="T57" s="6"/>
      <c r="U57" s="6" t="e">
        <f>C57-#REF!</f>
        <v>#REF!</v>
      </c>
      <c r="V57" s="6" t="e">
        <f>P57-#REF!</f>
        <v>#REF!</v>
      </c>
    </row>
    <row r="58" spans="1:22" ht="21" customHeight="1">
      <c r="A58" s="1"/>
      <c r="B58" s="37" t="s">
        <v>73</v>
      </c>
      <c r="C58" s="10">
        <v>0.55220318000000002</v>
      </c>
      <c r="D58" s="10">
        <v>2.2306909999999999E-2</v>
      </c>
      <c r="E58" s="10">
        <v>0.13916076000000002</v>
      </c>
      <c r="F58" s="10">
        <v>1.7472499999999998E-2</v>
      </c>
      <c r="G58" s="10">
        <v>1.9414029999999999E-2</v>
      </c>
      <c r="H58" s="10">
        <v>6.419728999999999E-2</v>
      </c>
      <c r="I58" s="10">
        <v>0.13055485999999999</v>
      </c>
      <c r="J58" s="10">
        <v>1.9884409999999998E-2</v>
      </c>
      <c r="K58" s="10">
        <v>2.6402109999999999E-2</v>
      </c>
      <c r="L58" s="10">
        <v>0.14392969</v>
      </c>
      <c r="M58" s="10">
        <v>1.9792870000000001E-2</v>
      </c>
      <c r="N58" s="10"/>
      <c r="O58" s="10"/>
      <c r="P58" s="10">
        <f t="shared" si="32"/>
        <v>0.60311543000000001</v>
      </c>
      <c r="Q58" s="10">
        <f t="shared" si="30"/>
        <v>5.0912249999999992E-2</v>
      </c>
      <c r="R58" s="10">
        <f t="shared" si="31"/>
        <v>9.2198400595954535</v>
      </c>
      <c r="S58" s="1"/>
      <c r="T58" s="6"/>
      <c r="U58" s="6" t="e">
        <f>C58-#REF!</f>
        <v>#REF!</v>
      </c>
      <c r="V58" s="6" t="e">
        <f>P58-#REF!</f>
        <v>#REF!</v>
      </c>
    </row>
    <row r="59" spans="1:22" ht="6" customHeight="1">
      <c r="A59" s="1"/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1"/>
      <c r="S59" s="1"/>
      <c r="T59" s="6"/>
      <c r="U59" s="6"/>
      <c r="V59" s="6"/>
    </row>
    <row r="60" spans="1:22" ht="15" customHeight="1">
      <c r="A60" s="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1"/>
      <c r="T60" s="1"/>
      <c r="U60" s="6"/>
      <c r="V60" s="6"/>
    </row>
    <row r="61" spans="1:22">
      <c r="A61" s="1"/>
      <c r="B61" s="12" t="s">
        <v>84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4" customHeight="1">
      <c r="A62" s="1"/>
      <c r="B62" s="38" t="s">
        <v>69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1"/>
      <c r="T62" s="1"/>
      <c r="U62" s="1"/>
      <c r="V62" s="1"/>
    </row>
    <row r="63" spans="1:22" ht="40.5" customHeight="1">
      <c r="A63" s="1"/>
      <c r="B63" s="38" t="s">
        <v>70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1"/>
      <c r="T63" s="1"/>
      <c r="U63" s="1"/>
      <c r="V63" s="1"/>
    </row>
    <row r="64" spans="1:22" ht="36" customHeight="1">
      <c r="A64" s="1"/>
      <c r="B64" s="38" t="s">
        <v>85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1"/>
      <c r="T64" s="1"/>
      <c r="U64" s="1"/>
    </row>
    <row r="65" spans="2:26">
      <c r="S65" s="1"/>
      <c r="T65" s="1"/>
      <c r="U65" s="1"/>
    </row>
    <row r="66" spans="2:26" ht="25.5" hidden="1" customHeight="1">
      <c r="B66" s="38" t="s">
        <v>53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X66" s="13"/>
      <c r="Y66" s="13"/>
      <c r="Z66" s="13"/>
    </row>
    <row r="67" spans="2:26" ht="15.75"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P67" s="13"/>
      <c r="Q67" s="13"/>
      <c r="R67" s="13"/>
      <c r="S67" s="13"/>
      <c r="W67" s="13"/>
      <c r="X67" s="13"/>
      <c r="Y67" s="13"/>
      <c r="Z67" s="13"/>
    </row>
    <row r="68" spans="2:26" ht="15.75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V68" s="13"/>
    </row>
    <row r="74" spans="2:26">
      <c r="U74" s="14"/>
    </row>
    <row r="75" spans="2:26">
      <c r="U75" s="14"/>
    </row>
    <row r="76" spans="2:26">
      <c r="U76" s="14"/>
    </row>
    <row r="77" spans="2:26">
      <c r="U77" s="14"/>
    </row>
    <row r="78" spans="2:26">
      <c r="U78" s="14"/>
    </row>
    <row r="79" spans="2:26">
      <c r="U79" s="14"/>
    </row>
    <row r="80" spans="2:26">
      <c r="U80" s="14"/>
    </row>
    <row r="81" spans="21:21">
      <c r="U81" s="14"/>
    </row>
    <row r="82" spans="21:21">
      <c r="U82" s="14"/>
    </row>
  </sheetData>
  <mergeCells count="9">
    <mergeCell ref="B64:R64"/>
    <mergeCell ref="B66:R66"/>
    <mergeCell ref="B2:R2"/>
    <mergeCell ref="B3:R3"/>
    <mergeCell ref="B5:B6"/>
    <mergeCell ref="D5:P5"/>
    <mergeCell ref="Q5:R5"/>
    <mergeCell ref="B62:R62"/>
    <mergeCell ref="B63:R6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37:P44 P46 P48:P54 C13:O13 C47:O47 P56:P58 P11:P33 P35:P36" formulaRange="1"/>
    <ignoredError sqref="P47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65"/>
  <sheetViews>
    <sheetView showGridLines="0" topLeftCell="A2" zoomScale="82" zoomScaleNormal="82" zoomScaleSheetLayoutView="50" workbookViewId="0">
      <selection activeCell="B64" sqref="B64:I64"/>
    </sheetView>
  </sheetViews>
  <sheetFormatPr baseColWidth="10" defaultRowHeight="13.5"/>
  <cols>
    <col min="1" max="1" width="1.7109375" style="2" customWidth="1"/>
    <col min="2" max="2" width="84.7109375" style="2" customWidth="1"/>
    <col min="3" max="3" width="17.7109375" style="2" customWidth="1"/>
    <col min="4" max="4" width="17" style="2" customWidth="1"/>
    <col min="5" max="5" width="16" style="2" customWidth="1"/>
    <col min="6" max="6" width="15.140625" style="2" customWidth="1"/>
    <col min="7" max="7" width="16.42578125" style="2" customWidth="1"/>
    <col min="8" max="8" width="15.4257812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710937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6.5">
      <c r="A2" s="1"/>
      <c r="B2" s="39" t="s">
        <v>83</v>
      </c>
      <c r="C2" s="39"/>
      <c r="D2" s="39"/>
      <c r="E2" s="39"/>
      <c r="F2" s="39"/>
      <c r="G2" s="39"/>
      <c r="H2" s="39"/>
      <c r="I2" s="39"/>
      <c r="J2" s="1"/>
      <c r="K2" s="1"/>
    </row>
    <row r="3" spans="1:19" ht="16.5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1"/>
      <c r="K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21" customHeight="1">
      <c r="A5" s="1"/>
      <c r="B5" s="40" t="s">
        <v>1</v>
      </c>
      <c r="C5" s="15" t="s">
        <v>61</v>
      </c>
      <c r="D5" s="15" t="s">
        <v>68</v>
      </c>
      <c r="E5" s="15" t="s">
        <v>65</v>
      </c>
      <c r="F5" s="45" t="s">
        <v>67</v>
      </c>
      <c r="G5" s="46"/>
      <c r="H5" s="47" t="s">
        <v>66</v>
      </c>
      <c r="I5" s="47"/>
      <c r="J5" s="1"/>
      <c r="K5" s="1"/>
      <c r="L5" s="1"/>
      <c r="M5" s="1"/>
    </row>
    <row r="6" spans="1:19" ht="30.75" customHeight="1">
      <c r="A6" s="1"/>
      <c r="B6" s="40"/>
      <c r="C6" s="22" t="s">
        <v>82</v>
      </c>
      <c r="D6" s="22" t="s">
        <v>82</v>
      </c>
      <c r="E6" s="22" t="s">
        <v>82</v>
      </c>
      <c r="F6" s="16" t="s">
        <v>38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>
      <c r="A7" s="1"/>
      <c r="B7" s="3" t="s">
        <v>74</v>
      </c>
      <c r="C7" s="4">
        <f>+C9+C45+C55</f>
        <v>6500.0919988300002</v>
      </c>
      <c r="D7" s="4">
        <f>+D9+D45+D55</f>
        <v>6996.6604178499992</v>
      </c>
      <c r="E7" s="4">
        <f>+E9+E45+E55</f>
        <v>7085.7938776699984</v>
      </c>
      <c r="F7" s="5">
        <f t="shared" ref="F7:F55" si="0">+E7-D7</f>
        <v>89.133459819999189</v>
      </c>
      <c r="G7" s="5">
        <f t="shared" ref="G7:G41" si="1">IF(ISNUMBER(+F7/D7*100), +F7/D7*100, "")</f>
        <v>1.2739429170036665</v>
      </c>
      <c r="H7" s="5">
        <f t="shared" ref="H7:H41" si="2">+E7-C7</f>
        <v>585.70187883999824</v>
      </c>
      <c r="I7" s="5">
        <f t="shared" ref="I7:I41" si="3">IF(ISNUMBER(+H7/C7*100), +H7/C7*100, "")</f>
        <v>9.0106706019764502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>
      <c r="A8" s="1"/>
      <c r="B8" s="3" t="s">
        <v>36</v>
      </c>
      <c r="C8" s="4">
        <f>+C9+C45</f>
        <v>6462.89176417</v>
      </c>
      <c r="D8" s="4">
        <f>+D9+D45</f>
        <v>6996.1690721999994</v>
      </c>
      <c r="E8" s="4">
        <f>+E9+E45</f>
        <v>7020.0902969999988</v>
      </c>
      <c r="F8" s="5">
        <f t="shared" si="0"/>
        <v>23.921224799999436</v>
      </c>
      <c r="G8" s="5">
        <f t="shared" si="1"/>
        <v>0.34191890666354668</v>
      </c>
      <c r="H8" s="5">
        <f t="shared" si="2"/>
        <v>557.19853282999884</v>
      </c>
      <c r="I8" s="5">
        <f t="shared" si="3"/>
        <v>8.6215049417829341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>
      <c r="A9" s="1"/>
      <c r="B9" s="3" t="s">
        <v>5</v>
      </c>
      <c r="C9" s="5">
        <f>+C10+C13+C17+C18+C25+C37</f>
        <v>6225.0509931500001</v>
      </c>
      <c r="D9" s="5">
        <f>+D10+D13+D17+D18+D25+D37</f>
        <v>6516.3194105399998</v>
      </c>
      <c r="E9" s="5">
        <f>+E10+E13+E17+E18+E25+E37</f>
        <v>6762.6859167899993</v>
      </c>
      <c r="F9" s="5">
        <f t="shared" si="0"/>
        <v>246.36650624999947</v>
      </c>
      <c r="G9" s="5">
        <f t="shared" si="1"/>
        <v>3.7807616651127813</v>
      </c>
      <c r="H9" s="5">
        <f t="shared" si="2"/>
        <v>537.63492363999922</v>
      </c>
      <c r="I9" s="5">
        <f t="shared" si="3"/>
        <v>8.6366348521740406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</row>
    <row r="10" spans="1:19" ht="21" customHeight="1">
      <c r="A10" s="1"/>
      <c r="B10" s="7" t="s">
        <v>6</v>
      </c>
      <c r="C10" s="8">
        <f>SUM(C11:C12)</f>
        <v>2890.5010949999996</v>
      </c>
      <c r="D10" s="8">
        <f>SUM(D11:D12)</f>
        <v>3066.62357303</v>
      </c>
      <c r="E10" s="8">
        <f>SUM(E11:E12)</f>
        <v>3162.3036410799996</v>
      </c>
      <c r="F10" s="8">
        <f t="shared" si="0"/>
        <v>95.680068049999591</v>
      </c>
      <c r="G10" s="8">
        <f t="shared" si="1"/>
        <v>3.1200460627602298</v>
      </c>
      <c r="H10" s="8">
        <f t="shared" si="2"/>
        <v>271.80254607999996</v>
      </c>
      <c r="I10" s="8">
        <f t="shared" si="3"/>
        <v>9.4033019586176625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  <c r="P10" s="23"/>
      <c r="S10" s="23"/>
    </row>
    <row r="11" spans="1:19" ht="15" customHeight="1">
      <c r="A11" s="1"/>
      <c r="B11" s="9" t="s">
        <v>7</v>
      </c>
      <c r="C11" s="10">
        <v>1337.5526152999998</v>
      </c>
      <c r="D11" s="10">
        <v>1422.3845059299999</v>
      </c>
      <c r="E11" s="10">
        <v>1425.38911846</v>
      </c>
      <c r="F11" s="10">
        <f t="shared" si="0"/>
        <v>3.0046125300000313</v>
      </c>
      <c r="G11" s="10">
        <f t="shared" si="1"/>
        <v>0.21123771508151523</v>
      </c>
      <c r="H11" s="10">
        <f t="shared" si="2"/>
        <v>87.83650316000012</v>
      </c>
      <c r="I11" s="10">
        <f t="shared" si="3"/>
        <v>6.5669568550242987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15" customHeight="1">
      <c r="A12" s="1"/>
      <c r="B12" s="9" t="s">
        <v>8</v>
      </c>
      <c r="C12" s="10">
        <v>1552.9484797</v>
      </c>
      <c r="D12" s="10">
        <v>1644.2390671000001</v>
      </c>
      <c r="E12" s="10">
        <v>1736.9145226199998</v>
      </c>
      <c r="F12" s="10">
        <f t="shared" si="0"/>
        <v>92.675455519999787</v>
      </c>
      <c r="G12" s="10">
        <f t="shared" si="1"/>
        <v>5.636373528300517</v>
      </c>
      <c r="H12" s="10">
        <f t="shared" si="2"/>
        <v>183.96604291999984</v>
      </c>
      <c r="I12" s="10">
        <f t="shared" si="3"/>
        <v>11.846242507384313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21" customHeight="1">
      <c r="A13" s="1"/>
      <c r="B13" s="7" t="s">
        <v>9</v>
      </c>
      <c r="C13" s="8">
        <f>SUM(C14:C16)</f>
        <v>2706.7042758600001</v>
      </c>
      <c r="D13" s="8">
        <f>SUM(D14:D16)</f>
        <v>2798.3629011500002</v>
      </c>
      <c r="E13" s="8">
        <f>SUM(E14:E16)</f>
        <v>2903.4251173600001</v>
      </c>
      <c r="F13" s="8">
        <f t="shared" si="0"/>
        <v>105.06221620999986</v>
      </c>
      <c r="G13" s="8">
        <f t="shared" si="1"/>
        <v>3.7544171332039902</v>
      </c>
      <c r="H13" s="8">
        <f t="shared" si="2"/>
        <v>196.72084150000001</v>
      </c>
      <c r="I13" s="8">
        <f t="shared" si="3"/>
        <v>7.2679103976918933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>
      <c r="A14" s="1"/>
      <c r="B14" s="9" t="s">
        <v>7</v>
      </c>
      <c r="C14" s="10">
        <v>852.00661106999996</v>
      </c>
      <c r="D14" s="10">
        <v>870.76729963000002</v>
      </c>
      <c r="E14" s="10">
        <v>927.98770254999999</v>
      </c>
      <c r="F14" s="10">
        <f t="shared" si="0"/>
        <v>57.22040291999997</v>
      </c>
      <c r="G14" s="10">
        <f t="shared" si="1"/>
        <v>6.5712622585062208</v>
      </c>
      <c r="H14" s="10">
        <f t="shared" si="2"/>
        <v>75.981091480000032</v>
      </c>
      <c r="I14" s="10">
        <f t="shared" si="3"/>
        <v>8.9178992853797823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>
      <c r="A15" s="1"/>
      <c r="B15" s="9" t="s">
        <v>10</v>
      </c>
      <c r="C15" s="10">
        <v>1243.85014148</v>
      </c>
      <c r="D15" s="10">
        <v>1298.5228001999999</v>
      </c>
      <c r="E15" s="10">
        <v>1326.0091280900001</v>
      </c>
      <c r="F15" s="10">
        <f t="shared" si="0"/>
        <v>27.486327890000211</v>
      </c>
      <c r="G15" s="10">
        <f t="shared" si="1"/>
        <v>2.1167381801664735</v>
      </c>
      <c r="H15" s="10">
        <f t="shared" si="2"/>
        <v>82.158986610000056</v>
      </c>
      <c r="I15" s="10">
        <f t="shared" si="3"/>
        <v>6.6052158431435206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15" customHeight="1">
      <c r="A16" s="1"/>
      <c r="B16" s="9" t="s">
        <v>11</v>
      </c>
      <c r="C16" s="10">
        <v>610.84752330999993</v>
      </c>
      <c r="D16" s="10">
        <v>629.07280131999994</v>
      </c>
      <c r="E16" s="10">
        <v>649.42828671999996</v>
      </c>
      <c r="F16" s="10">
        <f t="shared" si="0"/>
        <v>20.35548540000002</v>
      </c>
      <c r="G16" s="10">
        <f t="shared" si="1"/>
        <v>3.2357916853641697</v>
      </c>
      <c r="H16" s="10">
        <f t="shared" si="2"/>
        <v>38.580763410000031</v>
      </c>
      <c r="I16" s="10">
        <f t="shared" si="3"/>
        <v>6.3159400566842629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>
      <c r="A17" s="1"/>
      <c r="B17" s="7" t="s">
        <v>37</v>
      </c>
      <c r="C17" s="8">
        <v>276.00465170000001</v>
      </c>
      <c r="D17" s="8">
        <v>309.70459572999999</v>
      </c>
      <c r="E17" s="8">
        <v>318.72262420999999</v>
      </c>
      <c r="F17" s="8">
        <f t="shared" si="0"/>
        <v>9.0180284799999981</v>
      </c>
      <c r="G17" s="8">
        <f t="shared" si="1"/>
        <v>2.9118161642851121</v>
      </c>
      <c r="H17" s="8">
        <f t="shared" si="2"/>
        <v>42.717972509999981</v>
      </c>
      <c r="I17" s="8">
        <f t="shared" si="3"/>
        <v>15.477265418132074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21" customHeight="1">
      <c r="A18" s="1"/>
      <c r="B18" s="7" t="s">
        <v>12</v>
      </c>
      <c r="C18" s="8">
        <f>SUM(C19:C24)</f>
        <v>194.40660459</v>
      </c>
      <c r="D18" s="8">
        <f>SUM(D19:D24)</f>
        <v>204.26933642999998</v>
      </c>
      <c r="E18" s="8">
        <f>SUM(E19:E24)</f>
        <v>201.74734751</v>
      </c>
      <c r="F18" s="8">
        <f t="shared" si="0"/>
        <v>-2.5219889199999841</v>
      </c>
      <c r="G18" s="8">
        <f t="shared" si="1"/>
        <v>-1.2346390134107237</v>
      </c>
      <c r="H18" s="8">
        <f t="shared" si="2"/>
        <v>7.3407429199999967</v>
      </c>
      <c r="I18" s="8">
        <f t="shared" si="3"/>
        <v>3.775974039298454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>
      <c r="A19" s="1"/>
      <c r="B19" s="9" t="s">
        <v>13</v>
      </c>
      <c r="C19" s="10">
        <f>43.51932625 - 17.75756383</f>
        <v>25.76176242</v>
      </c>
      <c r="D19" s="10">
        <v>27.169153050000002</v>
      </c>
      <c r="E19" s="10">
        <v>25.158410889999999</v>
      </c>
      <c r="F19" s="10">
        <f t="shared" si="0"/>
        <v>-2.0107421600000031</v>
      </c>
      <c r="G19" s="10">
        <f t="shared" si="1"/>
        <v>-7.4008275351814952</v>
      </c>
      <c r="H19" s="10">
        <f t="shared" si="2"/>
        <v>-0.60335153000000119</v>
      </c>
      <c r="I19" s="10">
        <f t="shared" si="3"/>
        <v>-2.3420429090347969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>
      <c r="A20" s="1"/>
      <c r="B20" s="9" t="s">
        <v>14</v>
      </c>
      <c r="C20" s="10">
        <f>68.34879392 + 17.75756383</f>
        <v>86.106357750000001</v>
      </c>
      <c r="D20" s="10">
        <v>91.389959219999994</v>
      </c>
      <c r="E20" s="10">
        <v>85.857952700000013</v>
      </c>
      <c r="F20" s="10">
        <f t="shared" si="0"/>
        <v>-5.5320065199999817</v>
      </c>
      <c r="G20" s="10">
        <f t="shared" si="1"/>
        <v>-6.0531885200681268</v>
      </c>
      <c r="H20" s="10">
        <f t="shared" si="2"/>
        <v>-0.24840504999998814</v>
      </c>
      <c r="I20" s="10">
        <f t="shared" si="3"/>
        <v>-0.28848630518225366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>
      <c r="A21" s="1"/>
      <c r="B21" s="9" t="s">
        <v>15</v>
      </c>
      <c r="C21" s="10">
        <v>22.252853499999997</v>
      </c>
      <c r="D21" s="10">
        <v>23.99242671</v>
      </c>
      <c r="E21" s="10">
        <v>23.728171150000001</v>
      </c>
      <c r="F21" s="10">
        <f t="shared" si="0"/>
        <v>-0.26425555999999872</v>
      </c>
      <c r="G21" s="10">
        <f t="shared" si="1"/>
        <v>-1.1014123881427029</v>
      </c>
      <c r="H21" s="10">
        <f t="shared" si="2"/>
        <v>1.4753176500000045</v>
      </c>
      <c r="I21" s="10">
        <f t="shared" si="3"/>
        <v>6.6297908715392593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>
      <c r="A22" s="1"/>
      <c r="B22" s="9" t="s">
        <v>16</v>
      </c>
      <c r="C22" s="10">
        <v>58.968141789999997</v>
      </c>
      <c r="D22" s="10">
        <v>60.770074210000004</v>
      </c>
      <c r="E22" s="10">
        <v>60.56965821</v>
      </c>
      <c r="F22" s="10">
        <f t="shared" si="0"/>
        <v>-0.20041600000000415</v>
      </c>
      <c r="G22" s="10">
        <f t="shared" si="1"/>
        <v>-0.32979390366948858</v>
      </c>
      <c r="H22" s="10">
        <f t="shared" si="2"/>
        <v>1.6015164200000029</v>
      </c>
      <c r="I22" s="10">
        <f t="shared" si="3"/>
        <v>2.7159011143735805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" customHeight="1">
      <c r="A23" s="1"/>
      <c r="B23" s="9" t="s">
        <v>17</v>
      </c>
      <c r="C23" s="10">
        <v>0.87783837000000009</v>
      </c>
      <c r="D23" s="10">
        <v>0.94772324000000008</v>
      </c>
      <c r="E23" s="10">
        <v>0.66344170999999996</v>
      </c>
      <c r="F23" s="10">
        <f t="shared" si="0"/>
        <v>-0.28428153000000012</v>
      </c>
      <c r="G23" s="10">
        <f t="shared" si="1"/>
        <v>-29.996260300633772</v>
      </c>
      <c r="H23" s="10">
        <f t="shared" si="2"/>
        <v>-0.21439666000000013</v>
      </c>
      <c r="I23" s="10">
        <f t="shared" si="3"/>
        <v>-24.423250034058107</v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15.75" customHeight="1">
      <c r="A24" s="1"/>
      <c r="B24" s="9" t="s">
        <v>18</v>
      </c>
      <c r="C24" s="10">
        <v>0.43965075999999997</v>
      </c>
      <c r="D24" s="10">
        <v>0</v>
      </c>
      <c r="E24" s="10">
        <v>5.7697128499999994</v>
      </c>
      <c r="F24" s="10">
        <f t="shared" si="0"/>
        <v>5.7697128499999994</v>
      </c>
      <c r="G24" s="10" t="str">
        <f t="shared" si="1"/>
        <v/>
      </c>
      <c r="H24" s="10">
        <f t="shared" si="2"/>
        <v>5.3300620899999993</v>
      </c>
      <c r="I24" s="10"/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20.25" customHeight="1">
      <c r="A25" s="1"/>
      <c r="B25" s="7" t="s">
        <v>19</v>
      </c>
      <c r="C25" s="8">
        <f>SUM(C26:C30,C33:C34)</f>
        <v>91.157124190000005</v>
      </c>
      <c r="D25" s="8">
        <f>SUM(D26:D30,D33:D34)</f>
        <v>93.250891609999996</v>
      </c>
      <c r="E25" s="8">
        <f>SUM(E26:E30,E33:E34)</f>
        <v>106.85291891999999</v>
      </c>
      <c r="F25" s="8">
        <f t="shared" si="0"/>
        <v>13.602027309999997</v>
      </c>
      <c r="G25" s="8">
        <f t="shared" si="1"/>
        <v>14.586484992430194</v>
      </c>
      <c r="H25" s="8">
        <f t="shared" si="2"/>
        <v>15.695794729999989</v>
      </c>
      <c r="I25" s="8">
        <f t="shared" si="3"/>
        <v>17.218396114915862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" customHeight="1">
      <c r="A26" s="1"/>
      <c r="B26" s="9" t="s">
        <v>20</v>
      </c>
      <c r="C26" s="10">
        <v>49.305647060000005</v>
      </c>
      <c r="D26" s="10">
        <v>51.15520094</v>
      </c>
      <c r="E26" s="10">
        <v>61.418382870000002</v>
      </c>
      <c r="F26" s="10">
        <f t="shared" si="0"/>
        <v>10.263181930000002</v>
      </c>
      <c r="G26" s="10">
        <f t="shared" si="1"/>
        <v>20.062831816529663</v>
      </c>
      <c r="H26" s="10">
        <f t="shared" si="2"/>
        <v>12.112735809999997</v>
      </c>
      <c r="I26" s="10">
        <f t="shared" si="3"/>
        <v>24.566629853290468</v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.75" hidden="1" customHeight="1">
      <c r="A27" s="20"/>
      <c r="B27" s="9" t="s">
        <v>21</v>
      </c>
      <c r="C27" s="10">
        <v>0</v>
      </c>
      <c r="D27" s="10"/>
      <c r="E27" s="10">
        <v>0</v>
      </c>
      <c r="F27" s="10">
        <f t="shared" si="0"/>
        <v>0</v>
      </c>
      <c r="G27" s="10" t="str">
        <f t="shared" si="1"/>
        <v/>
      </c>
      <c r="H27" s="10">
        <f t="shared" si="2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hidden="1" customHeight="1">
      <c r="A28" s="20"/>
      <c r="B28" s="9" t="s">
        <v>22</v>
      </c>
      <c r="C28" s="10"/>
      <c r="D28" s="10"/>
      <c r="E28" s="10"/>
      <c r="F28" s="10">
        <f t="shared" si="0"/>
        <v>0</v>
      </c>
      <c r="G28" s="10" t="str">
        <f t="shared" si="1"/>
        <v/>
      </c>
      <c r="H28" s="10">
        <f t="shared" si="2"/>
        <v>0</v>
      </c>
      <c r="I28" s="10" t="str">
        <f t="shared" si="3"/>
        <v/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" customHeight="1">
      <c r="A29" s="1"/>
      <c r="B29" s="9" t="s">
        <v>23</v>
      </c>
      <c r="C29" s="10">
        <v>23.137892019999999</v>
      </c>
      <c r="D29" s="10">
        <v>23.357701200000001</v>
      </c>
      <c r="E29" s="10">
        <v>23.794713199999997</v>
      </c>
      <c r="F29" s="10">
        <f t="shared" si="0"/>
        <v>0.43701199999999574</v>
      </c>
      <c r="G29" s="10">
        <f t="shared" si="1"/>
        <v>1.8709546639803565</v>
      </c>
      <c r="H29" s="10">
        <f t="shared" si="2"/>
        <v>0.6568211799999979</v>
      </c>
      <c r="I29" s="10">
        <f t="shared" si="3"/>
        <v>2.8387252366475426</v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.75" hidden="1" customHeight="1">
      <c r="A30" s="20"/>
      <c r="B30" s="9" t="s">
        <v>24</v>
      </c>
      <c r="C30" s="10">
        <f>+C31+C32</f>
        <v>0</v>
      </c>
      <c r="D30" s="10">
        <v>0</v>
      </c>
      <c r="E30" s="10">
        <f>+E31+E32</f>
        <v>0</v>
      </c>
      <c r="F30" s="10">
        <f t="shared" si="0"/>
        <v>0</v>
      </c>
      <c r="G30" s="10" t="str">
        <f t="shared" si="1"/>
        <v/>
      </c>
      <c r="H30" s="10">
        <f t="shared" si="2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>
      <c r="A31" s="20"/>
      <c r="B31" s="11" t="s">
        <v>25</v>
      </c>
      <c r="C31" s="10">
        <v>0</v>
      </c>
      <c r="D31" s="10"/>
      <c r="E31" s="10">
        <v>0</v>
      </c>
      <c r="F31" s="10">
        <f t="shared" si="0"/>
        <v>0</v>
      </c>
      <c r="G31" s="10" t="str">
        <f t="shared" si="1"/>
        <v/>
      </c>
      <c r="H31" s="10">
        <f t="shared" si="2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hidden="1" customHeight="1">
      <c r="A32" s="20"/>
      <c r="B32" s="11" t="s">
        <v>26</v>
      </c>
      <c r="C32" s="10"/>
      <c r="D32" s="10"/>
      <c r="E32" s="10"/>
      <c r="F32" s="10">
        <f t="shared" si="0"/>
        <v>0</v>
      </c>
      <c r="G32" s="10" t="str">
        <f t="shared" si="1"/>
        <v/>
      </c>
      <c r="H32" s="10">
        <f t="shared" si="2"/>
        <v>0</v>
      </c>
      <c r="I32" s="10" t="str">
        <f t="shared" si="3"/>
        <v/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15" customHeight="1">
      <c r="A33" s="1"/>
      <c r="B33" s="9" t="s">
        <v>57</v>
      </c>
      <c r="C33" s="10">
        <v>18.71358511</v>
      </c>
      <c r="D33" s="10">
        <v>18.737989469999999</v>
      </c>
      <c r="E33" s="10">
        <v>21.62860396</v>
      </c>
      <c r="F33" s="10">
        <f t="shared" si="0"/>
        <v>2.8906144900000008</v>
      </c>
      <c r="G33" s="10">
        <f t="shared" si="1"/>
        <v>15.426492231879779</v>
      </c>
      <c r="H33" s="10">
        <f t="shared" si="2"/>
        <v>2.9150188499999992</v>
      </c>
      <c r="I33" s="10">
        <f t="shared" si="3"/>
        <v>15.577019757920663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customHeight="1">
      <c r="A34" s="1"/>
      <c r="B34" s="9" t="s">
        <v>79</v>
      </c>
      <c r="C34" s="10">
        <f>+C35+C36</f>
        <v>0</v>
      </c>
      <c r="D34" s="10">
        <f>+D35+D36</f>
        <v>0</v>
      </c>
      <c r="E34" s="10">
        <f>+E35+E36</f>
        <v>1.121889E-2</v>
      </c>
      <c r="F34" s="10">
        <f t="shared" ref="F34:F36" si="4">+E34-D34</f>
        <v>1.121889E-2</v>
      </c>
      <c r="G34" s="10" t="str">
        <f t="shared" ref="G34:G36" si="5">IF(ISNUMBER(+F34/D34*100), +F34/D34*100, "")</f>
        <v/>
      </c>
      <c r="H34" s="10">
        <f t="shared" ref="H34:H36" si="6">+E34-C34</f>
        <v>1.121889E-2</v>
      </c>
      <c r="I34" s="10" t="str">
        <f t="shared" ref="I34:I36" si="7">IF(ISNUMBER(+H34/C34*100), +H34/C34*100, "")</f>
        <v/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hidden="1" customHeight="1">
      <c r="A35" s="20"/>
      <c r="B35" s="11" t="s">
        <v>77</v>
      </c>
      <c r="C35" s="10"/>
      <c r="D35" s="10"/>
      <c r="E35" s="10"/>
      <c r="F35" s="10">
        <f t="shared" si="4"/>
        <v>0</v>
      </c>
      <c r="G35" s="10" t="str">
        <f t="shared" si="5"/>
        <v/>
      </c>
      <c r="H35" s="10">
        <f t="shared" si="6"/>
        <v>0</v>
      </c>
      <c r="I35" s="10" t="str">
        <f t="shared" si="7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hidden="1" customHeight="1">
      <c r="A36" s="20"/>
      <c r="B36" s="11" t="s">
        <v>78</v>
      </c>
      <c r="C36" s="10"/>
      <c r="D36" s="10"/>
      <c r="E36" s="10">
        <v>1.121889E-2</v>
      </c>
      <c r="F36" s="10">
        <f t="shared" si="4"/>
        <v>1.121889E-2</v>
      </c>
      <c r="G36" s="10" t="str">
        <f t="shared" si="5"/>
        <v/>
      </c>
      <c r="H36" s="10">
        <f t="shared" si="6"/>
        <v>1.121889E-2</v>
      </c>
      <c r="I36" s="10" t="str">
        <f t="shared" si="7"/>
        <v/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20.25" customHeight="1">
      <c r="A37" s="1"/>
      <c r="B37" s="7" t="s">
        <v>27</v>
      </c>
      <c r="C37" s="8">
        <f>SUM(C38:C44)</f>
        <v>66.277241810000021</v>
      </c>
      <c r="D37" s="8">
        <f>SUM(D38:D44)</f>
        <v>44.108112590000005</v>
      </c>
      <c r="E37" s="8">
        <f>SUM(E38:E44)</f>
        <v>69.634267710000003</v>
      </c>
      <c r="F37" s="8">
        <f t="shared" si="0"/>
        <v>25.526155119999999</v>
      </c>
      <c r="G37" s="8">
        <f t="shared" si="1"/>
        <v>57.871791879363201</v>
      </c>
      <c r="H37" s="8">
        <f t="shared" si="2"/>
        <v>3.3570258999999822</v>
      </c>
      <c r="I37" s="8">
        <f t="shared" si="3"/>
        <v>5.06512614031785</v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customHeight="1">
      <c r="A38" s="1"/>
      <c r="B38" s="9" t="s">
        <v>28</v>
      </c>
      <c r="C38" s="10">
        <v>17.828791410000001</v>
      </c>
      <c r="D38" s="10">
        <v>11.98165586</v>
      </c>
      <c r="E38" s="10">
        <v>17.144583040000001</v>
      </c>
      <c r="F38" s="10">
        <f t="shared" si="0"/>
        <v>5.1629271800000005</v>
      </c>
      <c r="G38" s="10">
        <f t="shared" si="1"/>
        <v>43.090264320110428</v>
      </c>
      <c r="H38" s="10">
        <f t="shared" si="2"/>
        <v>-0.68420837000000034</v>
      </c>
      <c r="I38" s="10">
        <f t="shared" si="3"/>
        <v>-3.8376598517846494</v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customHeight="1">
      <c r="A39" s="1"/>
      <c r="B39" s="9" t="s">
        <v>29</v>
      </c>
      <c r="C39" s="10">
        <v>0</v>
      </c>
      <c r="D39" s="10">
        <v>0</v>
      </c>
      <c r="E39" s="10">
        <v>0</v>
      </c>
      <c r="F39" s="10">
        <f t="shared" si="0"/>
        <v>0</v>
      </c>
      <c r="G39" s="10" t="str">
        <f t="shared" si="1"/>
        <v/>
      </c>
      <c r="H39" s="10">
        <f t="shared" si="2"/>
        <v>0</v>
      </c>
      <c r="I39" s="10" t="str">
        <f t="shared" si="3"/>
        <v/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customHeight="1">
      <c r="A40" s="1"/>
      <c r="B40" s="9" t="s">
        <v>30</v>
      </c>
      <c r="C40" s="10">
        <v>47.721908380000002</v>
      </c>
      <c r="D40" s="10">
        <v>32.126456730000001</v>
      </c>
      <c r="E40" s="10">
        <v>51.18955141</v>
      </c>
      <c r="F40" s="10">
        <f t="shared" si="0"/>
        <v>19.063094679999999</v>
      </c>
      <c r="G40" s="10">
        <f t="shared" si="1"/>
        <v>59.337681837159138</v>
      </c>
      <c r="H40" s="10">
        <f t="shared" si="2"/>
        <v>3.4676430299999979</v>
      </c>
      <c r="I40" s="10">
        <f t="shared" si="3"/>
        <v>7.2663544852143183</v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15" customHeight="1">
      <c r="A41" s="1"/>
      <c r="B41" s="9" t="s">
        <v>31</v>
      </c>
      <c r="C41" s="10">
        <v>0.72649834000000002</v>
      </c>
      <c r="D41" s="10">
        <v>0</v>
      </c>
      <c r="E41" s="10">
        <v>1.2999199699999999</v>
      </c>
      <c r="F41" s="10">
        <f t="shared" si="0"/>
        <v>1.2999199699999999</v>
      </c>
      <c r="G41" s="10" t="str">
        <f t="shared" si="1"/>
        <v/>
      </c>
      <c r="H41" s="10">
        <f t="shared" si="2"/>
        <v>0.5734216299999999</v>
      </c>
      <c r="I41" s="10">
        <f t="shared" si="3"/>
        <v>78.929516893321448</v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15" hidden="1" customHeight="1">
      <c r="A42" s="20"/>
      <c r="B42" s="9" t="s">
        <v>32</v>
      </c>
      <c r="C42" s="10"/>
      <c r="D42" s="10"/>
      <c r="E42" s="10"/>
      <c r="F42" s="10">
        <f t="shared" si="0"/>
        <v>0</v>
      </c>
      <c r="G42" s="10" t="str">
        <f t="shared" ref="G42:G58" si="8">IF(ISNUMBER(+F42/D42*100), +F42/D42*100, "")</f>
        <v/>
      </c>
      <c r="H42" s="10">
        <f t="shared" ref="H42:H58" si="9">+E42-C42</f>
        <v>0</v>
      </c>
      <c r="I42" s="10" t="str">
        <f t="shared" ref="I42:I58" si="10">IF(ISNUMBER(+H42/C42*100), +H42/C42*100, "")</f>
        <v/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15" hidden="1" customHeight="1">
      <c r="A43" s="20"/>
      <c r="B43" s="9" t="s">
        <v>33</v>
      </c>
      <c r="C43" s="10">
        <v>4.3679999999999995E-5</v>
      </c>
      <c r="D43" s="10">
        <v>0</v>
      </c>
      <c r="E43" s="10">
        <v>2.1329000000000001E-4</v>
      </c>
      <c r="F43" s="10">
        <f t="shared" si="0"/>
        <v>2.1329000000000001E-4</v>
      </c>
      <c r="G43" s="10" t="str">
        <f t="shared" si="8"/>
        <v/>
      </c>
      <c r="H43" s="10">
        <f t="shared" si="9"/>
        <v>1.6961000000000002E-4</v>
      </c>
      <c r="I43" s="10">
        <f t="shared" si="10"/>
        <v>388.30128205128216</v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15" hidden="1" customHeight="1">
      <c r="A44" s="20"/>
      <c r="B44" s="9" t="s">
        <v>34</v>
      </c>
      <c r="C44" s="10">
        <v>0</v>
      </c>
      <c r="D44" s="10">
        <v>0</v>
      </c>
      <c r="E44" s="10">
        <v>0</v>
      </c>
      <c r="F44" s="10">
        <f t="shared" si="0"/>
        <v>0</v>
      </c>
      <c r="G44" s="10" t="str">
        <f t="shared" si="8"/>
        <v/>
      </c>
      <c r="H44" s="10">
        <f t="shared" si="9"/>
        <v>0</v>
      </c>
      <c r="I44" s="10" t="str">
        <f t="shared" si="10"/>
        <v/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21" customHeight="1">
      <c r="A45" s="1"/>
      <c r="B45" s="3" t="s">
        <v>35</v>
      </c>
      <c r="C45" s="5">
        <f>SUM(C46:C47,C50,C52:C54)</f>
        <v>237.84077101999998</v>
      </c>
      <c r="D45" s="5">
        <v>479.84966165999998</v>
      </c>
      <c r="E45" s="5">
        <f>SUM(E46:E47,E50,E52:E54)</f>
        <v>257.40438021</v>
      </c>
      <c r="F45" s="5">
        <f t="shared" si="0"/>
        <v>-222.44528144999998</v>
      </c>
      <c r="G45" s="5">
        <f t="shared" si="8"/>
        <v>-46.357286296809932</v>
      </c>
      <c r="H45" s="5">
        <f t="shared" si="9"/>
        <v>19.563609190000022</v>
      </c>
      <c r="I45" s="5">
        <f t="shared" si="10"/>
        <v>8.2255069667407543</v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>
      <c r="A46" s="1"/>
      <c r="B46" s="7" t="s">
        <v>54</v>
      </c>
      <c r="C46" s="8">
        <v>46.026787720000002</v>
      </c>
      <c r="D46" s="8"/>
      <c r="E46" s="8">
        <v>49.469800450000001</v>
      </c>
      <c r="F46" s="8">
        <f t="shared" si="0"/>
        <v>49.469800450000001</v>
      </c>
      <c r="G46" s="8" t="str">
        <f t="shared" si="8"/>
        <v/>
      </c>
      <c r="H46" s="8">
        <f t="shared" si="9"/>
        <v>3.4430127299999995</v>
      </c>
      <c r="I46" s="8">
        <f t="shared" si="10"/>
        <v>7.4804541019574744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21" customHeight="1">
      <c r="A47" s="1"/>
      <c r="B47" s="7" t="s">
        <v>62</v>
      </c>
      <c r="C47" s="8">
        <f>SUM(C48:C49)</f>
        <v>38.231388440000003</v>
      </c>
      <c r="E47" s="8">
        <f>SUM(E48:E49)</f>
        <v>45.447616879999998</v>
      </c>
      <c r="F47" s="8">
        <f t="shared" si="0"/>
        <v>45.447616879999998</v>
      </c>
      <c r="G47" s="8" t="str">
        <f t="shared" si="8"/>
        <v/>
      </c>
      <c r="H47" s="8">
        <f t="shared" si="9"/>
        <v>7.2162284399999947</v>
      </c>
      <c r="I47" s="8">
        <f t="shared" si="10"/>
        <v>18.875140910262985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15" customHeight="1">
      <c r="A48" s="1"/>
      <c r="B48" s="11" t="s">
        <v>63</v>
      </c>
      <c r="C48" s="10">
        <v>38.19474752</v>
      </c>
      <c r="D48" s="10"/>
      <c r="E48" s="10">
        <v>45.375267399999998</v>
      </c>
      <c r="F48" s="10">
        <f t="shared" si="0"/>
        <v>45.375267399999998</v>
      </c>
      <c r="G48" s="10" t="str">
        <f t="shared" si="8"/>
        <v/>
      </c>
      <c r="H48" s="10">
        <f t="shared" si="9"/>
        <v>7.1805198799999985</v>
      </c>
      <c r="I48" s="10">
        <f t="shared" si="10"/>
        <v>18.799757417535087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15" customHeight="1">
      <c r="A49" s="1"/>
      <c r="B49" s="11" t="s">
        <v>64</v>
      </c>
      <c r="C49" s="10">
        <v>3.664092E-2</v>
      </c>
      <c r="E49" s="10">
        <v>7.2349479999999994E-2</v>
      </c>
      <c r="F49" s="10">
        <f t="shared" si="0"/>
        <v>7.2349479999999994E-2</v>
      </c>
      <c r="G49" s="10" t="str">
        <f t="shared" si="8"/>
        <v/>
      </c>
      <c r="H49" s="10">
        <f t="shared" si="9"/>
        <v>3.5708559999999993E-2</v>
      </c>
      <c r="I49" s="10">
        <f t="shared" si="10"/>
        <v>97.455413237440524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>
      <c r="A50" s="1"/>
      <c r="B50" s="7" t="s">
        <v>55</v>
      </c>
      <c r="C50" s="8">
        <v>13.05710146</v>
      </c>
      <c r="D50" s="8"/>
      <c r="E50" s="8">
        <v>13.0291804</v>
      </c>
      <c r="F50" s="8">
        <f t="shared" si="0"/>
        <v>13.0291804</v>
      </c>
      <c r="G50" s="8" t="str">
        <f t="shared" si="8"/>
        <v/>
      </c>
      <c r="H50" s="8">
        <f t="shared" si="9"/>
        <v>-2.7921060000000608E-2</v>
      </c>
      <c r="I50" s="8">
        <f t="shared" si="10"/>
        <v>-0.21383811779004594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15" customHeight="1">
      <c r="A51" s="1"/>
      <c r="B51" s="11" t="s">
        <v>58</v>
      </c>
      <c r="C51" s="10">
        <v>4.9555707</v>
      </c>
      <c r="D51" s="10"/>
      <c r="E51" s="10">
        <v>5.2454293300000003</v>
      </c>
      <c r="F51" s="10">
        <f t="shared" si="0"/>
        <v>5.2454293300000003</v>
      </c>
      <c r="G51" s="10" t="str">
        <f t="shared" si="8"/>
        <v/>
      </c>
      <c r="H51" s="10">
        <f t="shared" si="9"/>
        <v>0.28985863000000034</v>
      </c>
      <c r="I51" s="10">
        <f t="shared" si="10"/>
        <v>5.8491473040632913</v>
      </c>
      <c r="J51" s="1"/>
      <c r="K51" s="6"/>
      <c r="L51" s="6" t="e">
        <f>C51-#REF!</f>
        <v>#REF!</v>
      </c>
      <c r="M51" s="6" t="e">
        <f>D51-#REF!</f>
        <v>#REF!</v>
      </c>
      <c r="N51" s="6" t="e">
        <f>E51-#REF!</f>
        <v>#REF!</v>
      </c>
    </row>
    <row r="52" spans="1:14" ht="21" customHeight="1">
      <c r="A52" s="1"/>
      <c r="B52" s="7" t="s">
        <v>59</v>
      </c>
      <c r="C52" s="8">
        <v>80.335429220000009</v>
      </c>
      <c r="D52" s="8"/>
      <c r="E52" s="8">
        <v>88.71025143</v>
      </c>
      <c r="F52" s="8">
        <f t="shared" si="0"/>
        <v>88.71025143</v>
      </c>
      <c r="G52" s="8" t="str">
        <f t="shared" si="8"/>
        <v/>
      </c>
      <c r="H52" s="8">
        <f t="shared" si="9"/>
        <v>8.3748222099999907</v>
      </c>
      <c r="I52" s="8">
        <f t="shared" si="10"/>
        <v>10.424817905765325</v>
      </c>
      <c r="J52" s="1"/>
      <c r="K52" s="6"/>
      <c r="L52" s="6" t="e">
        <f>C52-#REF!</f>
        <v>#REF!</v>
      </c>
      <c r="M52" s="6" t="e">
        <f>D52-#REF!</f>
        <v>#REF!</v>
      </c>
      <c r="N52" s="6" t="e">
        <f>E52-#REF!</f>
        <v>#REF!</v>
      </c>
    </row>
    <row r="53" spans="1:14" ht="21" customHeight="1">
      <c r="A53" s="1"/>
      <c r="B53" s="7" t="s">
        <v>56</v>
      </c>
      <c r="C53" s="8">
        <v>17.039763929999999</v>
      </c>
      <c r="D53" s="8"/>
      <c r="E53" s="8">
        <v>15.39752799</v>
      </c>
      <c r="F53" s="8">
        <f t="shared" si="0"/>
        <v>15.39752799</v>
      </c>
      <c r="G53" s="8" t="str">
        <f t="shared" si="8"/>
        <v/>
      </c>
      <c r="H53" s="8">
        <f t="shared" si="9"/>
        <v>-1.6422359399999991</v>
      </c>
      <c r="I53" s="8">
        <f t="shared" si="10"/>
        <v>-9.6376683781909591</v>
      </c>
      <c r="J53" s="1"/>
      <c r="K53" s="6"/>
      <c r="L53" s="6" t="e">
        <f>C53-#REF!</f>
        <v>#REF!</v>
      </c>
      <c r="M53" s="6" t="e">
        <f>D53-#REF!</f>
        <v>#REF!</v>
      </c>
      <c r="N53" s="6" t="e">
        <f>E53-#REF!</f>
        <v>#REF!</v>
      </c>
    </row>
    <row r="54" spans="1:14" ht="21" customHeight="1">
      <c r="A54" s="1"/>
      <c r="B54" s="7" t="s">
        <v>60</v>
      </c>
      <c r="C54" s="8">
        <v>43.150300250000001</v>
      </c>
      <c r="D54" s="8"/>
      <c r="E54" s="8">
        <v>45.350003060000006</v>
      </c>
      <c r="F54" s="8">
        <f t="shared" si="0"/>
        <v>45.350003060000006</v>
      </c>
      <c r="G54" s="8" t="str">
        <f t="shared" si="8"/>
        <v/>
      </c>
      <c r="H54" s="8">
        <f t="shared" si="9"/>
        <v>2.1997028100000051</v>
      </c>
      <c r="I54" s="8">
        <f t="shared" si="10"/>
        <v>5.0977694181861581</v>
      </c>
      <c r="J54" s="1"/>
      <c r="K54" s="6"/>
      <c r="L54" s="6" t="e">
        <f>C54-#REF!</f>
        <v>#REF!</v>
      </c>
      <c r="M54" s="6" t="e">
        <f>D54-#REF!</f>
        <v>#REF!</v>
      </c>
      <c r="N54" s="6" t="e">
        <f>E54-#REF!</f>
        <v>#REF!</v>
      </c>
    </row>
    <row r="55" spans="1:14" ht="21" customHeight="1">
      <c r="A55" s="1"/>
      <c r="B55" s="3" t="s">
        <v>75</v>
      </c>
      <c r="C55" s="5">
        <f>SUM(C56:C58)</f>
        <v>37.20023466</v>
      </c>
      <c r="D55" s="5">
        <v>0.49134564999999997</v>
      </c>
      <c r="E55" s="5">
        <f>SUM(E56:E58)</f>
        <v>65.703580669999994</v>
      </c>
      <c r="F55" s="5">
        <f t="shared" si="0"/>
        <v>65.212235019999994</v>
      </c>
      <c r="G55" s="5">
        <f t="shared" si="8"/>
        <v>13272.171030719412</v>
      </c>
      <c r="H55" s="5">
        <f t="shared" si="9"/>
        <v>28.503346009999994</v>
      </c>
      <c r="I55" s="5">
        <f t="shared" si="10"/>
        <v>76.621414543517815</v>
      </c>
      <c r="J55" s="1"/>
      <c r="K55" s="6"/>
      <c r="L55" s="6" t="e">
        <f>C55-#REF!</f>
        <v>#REF!</v>
      </c>
      <c r="M55" s="6" t="e">
        <f>D55-#REF!</f>
        <v>#REF!</v>
      </c>
      <c r="N55" s="6" t="e">
        <f>E55-#REF!</f>
        <v>#REF!</v>
      </c>
    </row>
    <row r="56" spans="1:14" ht="21" customHeight="1">
      <c r="A56" s="1"/>
      <c r="B56" s="37" t="s">
        <v>71</v>
      </c>
      <c r="C56" s="10">
        <v>0</v>
      </c>
      <c r="D56" s="10"/>
      <c r="E56" s="10">
        <v>2.8369999999999999E-2</v>
      </c>
      <c r="F56" s="10">
        <v>2.8369999999999999E-2</v>
      </c>
      <c r="G56" s="10" t="str">
        <f t="shared" si="8"/>
        <v/>
      </c>
      <c r="H56" s="10">
        <f t="shared" si="9"/>
        <v>2.8369999999999999E-2</v>
      </c>
      <c r="I56" s="10" t="str">
        <f t="shared" si="10"/>
        <v/>
      </c>
      <c r="J56" s="1"/>
      <c r="K56" s="6"/>
      <c r="L56" s="6" t="e">
        <f>C56-#REF!</f>
        <v>#REF!</v>
      </c>
      <c r="M56" s="6" t="e">
        <f>D56-#REF!</f>
        <v>#REF!</v>
      </c>
      <c r="N56" s="6" t="e">
        <f>E56-#REF!</f>
        <v>#REF!</v>
      </c>
    </row>
    <row r="57" spans="1:14" ht="21" customHeight="1">
      <c r="A57" s="1"/>
      <c r="B57" s="37" t="s">
        <v>72</v>
      </c>
      <c r="C57" s="10">
        <v>36.64803148</v>
      </c>
      <c r="D57" s="10"/>
      <c r="E57" s="10">
        <v>65.072095239999996</v>
      </c>
      <c r="F57" s="10">
        <v>29.970952140000001</v>
      </c>
      <c r="G57" s="10" t="str">
        <f t="shared" si="8"/>
        <v/>
      </c>
      <c r="H57" s="10">
        <f t="shared" si="9"/>
        <v>28.424063759999996</v>
      </c>
      <c r="I57" s="10">
        <f t="shared" si="10"/>
        <v>77.559592185768324</v>
      </c>
      <c r="J57" s="1"/>
      <c r="K57" s="6"/>
      <c r="L57" s="6" t="e">
        <f>C57-#REF!</f>
        <v>#REF!</v>
      </c>
      <c r="M57" s="6" t="e">
        <f>D57-#REF!</f>
        <v>#REF!</v>
      </c>
      <c r="N57" s="6" t="e">
        <f>E57-#REF!</f>
        <v>#REF!</v>
      </c>
    </row>
    <row r="58" spans="1:14" ht="21" customHeight="1">
      <c r="A58" s="1"/>
      <c r="B58" s="37" t="s">
        <v>76</v>
      </c>
      <c r="C58" s="10">
        <v>0.55220318000000002</v>
      </c>
      <c r="D58" s="10"/>
      <c r="E58" s="10">
        <v>0.6031154299999999</v>
      </c>
      <c r="F58" s="10">
        <v>0.58332255999999993</v>
      </c>
      <c r="G58" s="10" t="str">
        <f t="shared" si="8"/>
        <v/>
      </c>
      <c r="H58" s="10">
        <f t="shared" si="9"/>
        <v>5.0912249999999881E-2</v>
      </c>
      <c r="I58" s="10">
        <f t="shared" si="10"/>
        <v>9.219840059595434</v>
      </c>
      <c r="J58" s="1"/>
      <c r="K58" s="6"/>
      <c r="L58" s="6" t="e">
        <f>C58-#REF!</f>
        <v>#REF!</v>
      </c>
      <c r="M58" s="6" t="e">
        <f>D58-#REF!</f>
        <v>#REF!</v>
      </c>
      <c r="N58" s="6" t="e">
        <f>E58-#REF!</f>
        <v>#REF!</v>
      </c>
    </row>
    <row r="59" spans="1:14" ht="5.25" customHeight="1">
      <c r="A59" s="1"/>
      <c r="B59" s="17"/>
      <c r="C59" s="18"/>
      <c r="D59" s="18"/>
      <c r="E59" s="18"/>
      <c r="F59" s="18"/>
      <c r="G59" s="18"/>
      <c r="H59" s="18"/>
      <c r="I59" s="19"/>
      <c r="J59" s="1"/>
      <c r="K59" s="6"/>
      <c r="L59" s="6"/>
      <c r="M59" s="6"/>
      <c r="N59" s="6"/>
    </row>
    <row r="60" spans="1:14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6"/>
      <c r="M60" s="6"/>
      <c r="N60" s="6"/>
    </row>
    <row r="61" spans="1:14" ht="15" customHeight="1">
      <c r="A61" s="1"/>
      <c r="B61" s="12" t="s">
        <v>84</v>
      </c>
      <c r="C61" s="12"/>
      <c r="D61" s="12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30" customHeight="1">
      <c r="A62" s="1"/>
      <c r="B62" s="44" t="s">
        <v>69</v>
      </c>
      <c r="C62" s="44"/>
      <c r="D62" s="44"/>
      <c r="E62" s="44"/>
      <c r="F62" s="44"/>
      <c r="G62" s="44"/>
      <c r="H62" s="44"/>
      <c r="I62" s="44"/>
      <c r="J62" s="1"/>
      <c r="K62" s="1"/>
    </row>
    <row r="63" spans="1:14" ht="39.75" customHeight="1">
      <c r="A63" s="1"/>
      <c r="B63" s="44" t="s">
        <v>70</v>
      </c>
      <c r="C63" s="44"/>
      <c r="D63" s="44"/>
      <c r="E63" s="44"/>
      <c r="F63" s="44"/>
      <c r="G63" s="44"/>
      <c r="H63" s="44"/>
      <c r="I63" s="44"/>
      <c r="J63" s="1"/>
      <c r="K63" s="1"/>
      <c r="L63" s="1"/>
    </row>
    <row r="64" spans="1:14" ht="37.5" customHeight="1">
      <c r="A64" s="1"/>
      <c r="B64" s="48" t="s">
        <v>85</v>
      </c>
      <c r="C64" s="48"/>
      <c r="D64" s="48"/>
      <c r="E64" s="48"/>
      <c r="F64" s="48"/>
      <c r="G64" s="48"/>
      <c r="H64" s="48"/>
      <c r="I64" s="48"/>
      <c r="J64" s="1"/>
      <c r="K64" s="1"/>
    </row>
    <row r="65" spans="2:11">
      <c r="B65" s="36"/>
      <c r="C65" s="36"/>
      <c r="D65" s="36"/>
      <c r="E65" s="36"/>
      <c r="F65" s="36"/>
      <c r="G65" s="36"/>
      <c r="H65" s="36"/>
      <c r="I65" s="36"/>
      <c r="J65" s="1"/>
      <c r="K65" s="1"/>
    </row>
  </sheetData>
  <mergeCells count="8">
    <mergeCell ref="B64:I64"/>
    <mergeCell ref="B63:I63"/>
    <mergeCell ref="B62:I62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3:E13 D37 C47:E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2025-05-02T16:09:47Z</cp:lastPrinted>
  <dcterms:created xsi:type="dcterms:W3CDTF">2022-01-04T19:07:22Z</dcterms:created>
  <dcterms:modified xsi:type="dcterms:W3CDTF">2025-11-21T23:23:59Z</dcterms:modified>
</cp:coreProperties>
</file>