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3B9A3D74-1EC3-4FEB-A96E-FE03315C92F2}" xr6:coauthVersionLast="36" xr6:coauthVersionMax="36" xr10:uidLastSave="{00000000-0000-0000-0000-000000000000}"/>
  <bookViews>
    <workbookView xWindow="0" yWindow="0" windowWidth="21570" windowHeight="7890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4" l="1"/>
  <c r="C41" i="14"/>
  <c r="C33" i="14"/>
  <c r="C29" i="14"/>
  <c r="C24" i="14" s="1"/>
  <c r="C19" i="14"/>
  <c r="C18" i="14"/>
  <c r="C17" i="14"/>
  <c r="C12" i="14"/>
  <c r="C19" i="13"/>
  <c r="C18" i="13"/>
  <c r="C43" i="13" l="1"/>
  <c r="E43" i="13"/>
  <c r="P22" i="14" l="1"/>
  <c r="Q22" i="14" l="1"/>
  <c r="R22" i="14" s="1"/>
  <c r="E12" i="13" l="1"/>
  <c r="E17" i="13"/>
  <c r="E29" i="13"/>
  <c r="E24" i="13" s="1"/>
  <c r="E33" i="13"/>
  <c r="E41" i="13"/>
  <c r="F13" i="13" l="1"/>
  <c r="G13" i="13" s="1"/>
  <c r="H13" i="13"/>
  <c r="I13" i="13" s="1"/>
  <c r="D12" i="14" l="1"/>
  <c r="D17" i="14"/>
  <c r="D29" i="14"/>
  <c r="D24" i="14" s="1"/>
  <c r="D33" i="14"/>
  <c r="D43" i="14"/>
  <c r="D41" i="14" s="1"/>
  <c r="C41" i="13" l="1"/>
  <c r="D33" i="13"/>
  <c r="C33" i="13"/>
  <c r="C29" i="13"/>
  <c r="C24" i="13" s="1"/>
  <c r="D24" i="13"/>
  <c r="D17" i="13"/>
  <c r="C17" i="13"/>
  <c r="D12" i="13"/>
  <c r="C12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P37" i="14"/>
  <c r="P36" i="14"/>
  <c r="P35" i="14"/>
  <c r="P34" i="14"/>
  <c r="P32" i="14"/>
  <c r="P31" i="14"/>
  <c r="P30" i="14"/>
  <c r="P26" i="14"/>
  <c r="P27" i="14"/>
  <c r="P28" i="14"/>
  <c r="P25" i="14"/>
  <c r="P23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G23" i="13" s="1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U22" i="14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8" i="14" l="1"/>
  <c r="V27" i="14"/>
  <c r="V39" i="14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2" i="14"/>
  <c r="V23" i="14" l="1"/>
  <c r="V25" i="14"/>
  <c r="V48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Q19" i="14"/>
  <c r="R19" i="14" s="1"/>
  <c r="Q20" i="14"/>
  <c r="R20" i="14" s="1"/>
  <c r="Q21" i="14"/>
  <c r="R21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R25" i="14" l="1"/>
  <c r="Q41" i="14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<sst xmlns="http://schemas.openxmlformats.org/spreadsheetml/2006/main" count="132" uniqueCount="75">
  <si>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</si>
  <si>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</si>
  <si>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</si>
  <si>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</si>
  <si>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</si>
  <si>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</si>
  <si>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</si>
  <si>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</si>
  <si>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</si>
  <si>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</si>
  <si>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</si>
  <si>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</si>
  <si>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</si>
  <si>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</si>
  <si>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</si>
  <si>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</si>
  <si>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</si>
  <si>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</si>
  <si>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</si>
  <si>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</si>
  <si>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</si>
  <si>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</si>
  <si>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</si>
  <si>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</si>
  <si>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</si>
  <si>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</si>
  <si>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</si>
  <si>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</si>
  <si>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</si>
  <si>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</si>
  <si>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</si>
  <si>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</si>
  <si>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</si>
  <si>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</si>
  <si>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</si>
  <si>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</si>
  <si>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</si>
  <si>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</si>
  <si>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</si>
  <si>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</si>
  <si>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</si>
  <si>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</si>
  <si>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</si>
  <si>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</si>
  <si>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</si>
  <si>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</si>
  <si>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</si>
  <si>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</si>
  <si>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</si>
  <si>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</si>
  <si>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</si>
  <si>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</si>
  <si>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</si>
  <si>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</si>
  <si>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</si>
  <si>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</si>
  <si>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</si>
  <si>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</si>
  <si>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</si>
  <si>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</si>
  <si>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</si>
  <si>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</si>
  <si>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</si>
  <si>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</si>
  <si>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</si>
  <si>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</si>
  <si>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</si>
  <si>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</si>
  <si>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</si>
  <si>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Al 30 Sep.</t>
  </si>
  <si>
    <t xml:space="preserve">COMPARATIVO ACUMULADO AL 30 DE SEPTIEMBRE DE 2025, VRS EJECUTADO  2024 Y PRESUPUESTO 2025 </t>
  </si>
  <si>
    <t xml:space="preserve">INGRESOS AL 30 DE SEPTIEMBRE DE 2025, VRS EJECUTADO  2024 </t>
  </si>
  <si>
    <t>Fuente: Dirección General de Tesorería, según reportes definitivos del Departamento de Ingresos Bancarios.</t>
  </si>
  <si>
    <t>Variac. 25/Pto. 25</t>
  </si>
  <si>
    <t>Variac.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</si>
</sst>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19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48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zoomScale="80" zoomScaleNormal="80" zoomScaleSheetLayoutView="70" workbookViewId="0">
      <selection activeCell="C5" sqref="C5"/>
    </sheetView>
  </sheetViews>
  <sheetFormatPr baseColWidth="10" defaultRowHeight="13.5"/>
  <cols>
    <col min="1" max="1" width="1.7109375" style="2" customWidth="1"/>
    <col min="2" max="2" width="62.7109375" style="2" customWidth="1"/>
    <col min="3" max="3" width="15.5703125" style="2" customWidth="1"/>
    <col min="4" max="12" width="12.28515625" style="2" customWidth="1"/>
    <col min="13" max="15" width="7.7109375" style="2" hidden="1" customWidth="1"/>
    <col min="16" max="16" width="15.42578125" style="2" customWidth="1"/>
    <col min="17" max="17" width="12.140625" style="2" customWidth="1"/>
    <col min="18" max="18" width="11.28515625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39" t="s">
        <v>71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1"/>
      <c r="T2" s="1"/>
      <c r="Y2" s="23"/>
    </row>
    <row r="3" spans="1:26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0" t="s">
        <v>1</v>
      </c>
      <c r="C5" s="24" t="s">
        <v>61</v>
      </c>
      <c r="D5" s="41" t="s">
        <v>65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 t="s">
        <v>2</v>
      </c>
      <c r="R5" s="43"/>
      <c r="S5" s="1"/>
      <c r="T5" s="1"/>
      <c r="U5" s="1"/>
      <c r="V5" s="1"/>
    </row>
    <row r="6" spans="1:26" ht="31.5" customHeight="1">
      <c r="A6" s="1"/>
      <c r="B6" s="40"/>
      <c r="C6" s="22" t="s">
        <v>69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69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51</v>
      </c>
      <c r="C7" s="4">
        <f>+C8+C41</f>
        <v>5878.3836444999988</v>
      </c>
      <c r="D7" s="4">
        <f>+D8+D41</f>
        <v>741.41183115999991</v>
      </c>
      <c r="E7" s="4">
        <f t="shared" ref="E7:O7" si="0">+E8+E41</f>
        <v>574.87423608999995</v>
      </c>
      <c r="F7" s="4">
        <f t="shared" si="0"/>
        <v>622.93170661000011</v>
      </c>
      <c r="G7" s="4">
        <f t="shared" si="0"/>
        <v>1259.8976767600004</v>
      </c>
      <c r="H7" s="4">
        <f t="shared" si="0"/>
        <v>654.17617209000002</v>
      </c>
      <c r="I7" s="4">
        <f t="shared" si="0"/>
        <v>615.56668190000016</v>
      </c>
      <c r="J7" s="4">
        <f t="shared" si="0"/>
        <v>663.55576126999995</v>
      </c>
      <c r="K7" s="4">
        <f t="shared" si="0"/>
        <v>623.21999875999995</v>
      </c>
      <c r="L7" s="4">
        <f t="shared" si="0"/>
        <v>625.82601559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6381.4600802300001</v>
      </c>
      <c r="Q7" s="5">
        <f t="shared" ref="Q7:Q42" si="1">+P7-C7</f>
        <v>503.07643573000132</v>
      </c>
      <c r="R7" s="5">
        <f t="shared" ref="R7:R42" si="2">IF(ISNUMBER(+Q7/C7*100), +Q7/C7*100, "")</f>
        <v>8.5580742284606668</v>
      </c>
      <c r="S7" s="1"/>
      <c r="T7" s="6"/>
      <c r="U7" s="6" t="e">
        <f>C7-#REF!</f>
        <v>#REF!</v>
      </c>
      <c r="V7" s="6" t="e">
        <f>P7-#REF!</f>
        <v>#REF!</v>
      </c>
      <c r="X7" s="28"/>
    </row>
    <row r="8" spans="1:26" ht="21" customHeight="1">
      <c r="A8" s="1"/>
      <c r="B8" s="3" t="s">
        <v>5</v>
      </c>
      <c r="C8" s="5">
        <f>+C9+C12+C16+C17+C24+C33</f>
        <v>5660.7686115499992</v>
      </c>
      <c r="D8" s="5">
        <f>+D9+D12+D16+D17+D24+D33</f>
        <v>709.77213551999989</v>
      </c>
      <c r="E8" s="5">
        <f t="shared" ref="E8:O8" si="3">+E9+E12+E16+E17+E24+E33</f>
        <v>550.60166257999992</v>
      </c>
      <c r="F8" s="5">
        <f t="shared" si="3"/>
        <v>595.05711020000012</v>
      </c>
      <c r="G8" s="5">
        <f t="shared" si="3"/>
        <v>1237.7629189400004</v>
      </c>
      <c r="H8" s="5">
        <f t="shared" si="3"/>
        <v>624.22228379000001</v>
      </c>
      <c r="I8" s="5">
        <f t="shared" si="3"/>
        <v>591.41102619000014</v>
      </c>
      <c r="J8" s="5">
        <f t="shared" si="3"/>
        <v>638.25137585999994</v>
      </c>
      <c r="K8" s="5">
        <f t="shared" si="3"/>
        <v>599.70228420000001</v>
      </c>
      <c r="L8" s="5">
        <f t="shared" si="3"/>
        <v>601.71348450000005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6148.4942817800002</v>
      </c>
      <c r="Q8" s="5">
        <f t="shared" si="1"/>
        <v>487.72567023000101</v>
      </c>
      <c r="R8" s="5">
        <f t="shared" si="2"/>
        <v>8.6158912984866696</v>
      </c>
      <c r="S8" s="1"/>
      <c r="T8" s="6"/>
      <c r="U8" s="6" t="e">
        <f>C8-#REF!</f>
        <v>#REF!</v>
      </c>
      <c r="V8" s="6" t="e">
        <f>P8-#REF!</f>
        <v>#REF!</v>
      </c>
      <c r="W8" s="23"/>
      <c r="Z8" s="28"/>
    </row>
    <row r="9" spans="1:26" ht="21" customHeight="1">
      <c r="A9" s="1"/>
      <c r="B9" s="7" t="s">
        <v>6</v>
      </c>
      <c r="C9" s="8">
        <f>SUM(C10:C11)</f>
        <v>2593.8413549500001</v>
      </c>
      <c r="D9" s="8">
        <f>SUM(D10:D11)</f>
        <v>357.37042895999997</v>
      </c>
      <c r="E9" s="8">
        <f>SUM(E10:E11)</f>
        <v>286.9470599</v>
      </c>
      <c r="F9" s="8">
        <f t="shared" ref="F9:O9" si="4">SUM(F10:F11)</f>
        <v>297.54754055000001</v>
      </c>
      <c r="G9" s="8">
        <f t="shared" si="4"/>
        <v>320.88816194000003</v>
      </c>
      <c r="H9" s="8">
        <f t="shared" si="4"/>
        <v>318.27017103000003</v>
      </c>
      <c r="I9" s="8">
        <f t="shared" si="4"/>
        <v>302.16835593999997</v>
      </c>
      <c r="J9" s="8">
        <f t="shared" si="4"/>
        <v>332.43453044</v>
      </c>
      <c r="K9" s="8">
        <f t="shared" si="4"/>
        <v>310.24809943000002</v>
      </c>
      <c r="L9" s="8">
        <f t="shared" si="4"/>
        <v>315.47451099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2841.3488591799996</v>
      </c>
      <c r="Q9" s="8">
        <f t="shared" si="1"/>
        <v>247.50750422999954</v>
      </c>
      <c r="R9" s="8">
        <f t="shared" si="2"/>
        <v>9.5421219095633774</v>
      </c>
      <c r="S9" s="1"/>
      <c r="T9" s="6"/>
      <c r="U9" s="6" t="e">
        <f>C9-#REF!</f>
        <v>#REF!</v>
      </c>
      <c r="V9" s="6" t="e">
        <f>P9-#REF!</f>
        <v>#REF!</v>
      </c>
      <c r="X9" s="28"/>
      <c r="Y9" s="23"/>
    </row>
    <row r="10" spans="1:26" ht="15" customHeight="1">
      <c r="A10" s="1"/>
      <c r="B10" s="9" t="s">
        <v>7</v>
      </c>
      <c r="C10" s="10">
        <v>1208.46337505</v>
      </c>
      <c r="D10" s="10">
        <v>175.55507907999998</v>
      </c>
      <c r="E10" s="10">
        <v>136.44116753999998</v>
      </c>
      <c r="F10" s="10">
        <v>130.26390359999999</v>
      </c>
      <c r="G10" s="10">
        <v>145.37205442999999</v>
      </c>
      <c r="H10" s="10">
        <v>137.25449291000001</v>
      </c>
      <c r="I10" s="10">
        <v>139.54471176999999</v>
      </c>
      <c r="J10" s="10">
        <v>142.73111837000002</v>
      </c>
      <c r="K10" s="10">
        <v>142.28627467999999</v>
      </c>
      <c r="L10" s="10">
        <v>140.98265608</v>
      </c>
      <c r="M10" s="10"/>
      <c r="N10" s="10"/>
      <c r="O10" s="10"/>
      <c r="P10" s="10">
        <f t="shared" ref="P10:P42" si="5">SUM(D10:O10)</f>
        <v>1290.4314584599999</v>
      </c>
      <c r="Q10" s="10">
        <f t="shared" si="1"/>
        <v>81.968083409999963</v>
      </c>
      <c r="R10" s="10">
        <f t="shared" si="2"/>
        <v>6.7828355498658413</v>
      </c>
      <c r="S10" s="1"/>
      <c r="T10" s="6"/>
      <c r="U10" s="6" t="e">
        <f>C10-#REF!</f>
        <v>#REF!</v>
      </c>
      <c r="V10" s="6" t="e">
        <f>P10-#REF!</f>
        <v>#REF!</v>
      </c>
      <c r="Z10" s="28"/>
    </row>
    <row r="11" spans="1:26" ht="15" customHeight="1">
      <c r="A11" s="1"/>
      <c r="B11" s="9" t="s">
        <v>8</v>
      </c>
      <c r="C11" s="10">
        <v>1385.3779798999999</v>
      </c>
      <c r="D11" s="10">
        <v>181.81534987999999</v>
      </c>
      <c r="E11" s="10">
        <v>150.50589235999999</v>
      </c>
      <c r="F11" s="10">
        <v>167.28363694999999</v>
      </c>
      <c r="G11" s="10">
        <v>175.51610751000001</v>
      </c>
      <c r="H11" s="10">
        <v>181.01567811999999</v>
      </c>
      <c r="I11" s="10">
        <v>162.62364417000001</v>
      </c>
      <c r="J11" s="10">
        <v>189.70341206999998</v>
      </c>
      <c r="K11" s="10">
        <v>167.96182475000001</v>
      </c>
      <c r="L11" s="10">
        <v>174.49185491</v>
      </c>
      <c r="M11" s="10"/>
      <c r="N11" s="10"/>
      <c r="O11" s="10"/>
      <c r="P11" s="10">
        <f t="shared" si="5"/>
        <v>1550.9174007199999</v>
      </c>
      <c r="Q11" s="10">
        <f t="shared" si="1"/>
        <v>165.53942082000003</v>
      </c>
      <c r="R11" s="10">
        <f t="shared" si="2"/>
        <v>11.949043742701114</v>
      </c>
      <c r="S11" s="1"/>
      <c r="T11" s="6"/>
      <c r="U11" s="6" t="e">
        <f>C11-#REF!</f>
        <v>#REF!</v>
      </c>
      <c r="V11" s="6" t="e">
        <f>P11-#REF!</f>
        <v>#REF!</v>
      </c>
      <c r="Y11" s="34"/>
      <c r="Z11" s="28"/>
    </row>
    <row r="12" spans="1:26" ht="21" customHeight="1">
      <c r="A12" s="1"/>
      <c r="B12" s="7" t="s">
        <v>9</v>
      </c>
      <c r="C12" s="8">
        <f>SUM(C13:C15)</f>
        <v>2507.4089389199999</v>
      </c>
      <c r="D12" s="8">
        <f>SUM(D13:D15)</f>
        <v>283.81083452000001</v>
      </c>
      <c r="E12" s="8">
        <f>SUM(E13:E15)</f>
        <v>203.16724324</v>
      </c>
      <c r="F12" s="8">
        <f t="shared" ref="F12:O12" si="6">SUM(F13:F15)</f>
        <v>234.44719462</v>
      </c>
      <c r="G12" s="8">
        <f t="shared" si="6"/>
        <v>847.22917556000004</v>
      </c>
      <c r="H12" s="8">
        <f t="shared" si="6"/>
        <v>233.60636069999998</v>
      </c>
      <c r="I12" s="8">
        <f t="shared" si="6"/>
        <v>221.55311416000001</v>
      </c>
      <c r="J12" s="8">
        <f t="shared" si="6"/>
        <v>231.42404826000001</v>
      </c>
      <c r="K12" s="8">
        <f t="shared" si="6"/>
        <v>220.66144946999998</v>
      </c>
      <c r="L12" s="8">
        <f t="shared" si="6"/>
        <v>211.55305218999999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2687.4524727199996</v>
      </c>
      <c r="Q12" s="8">
        <f t="shared" si="1"/>
        <v>180.04353379999975</v>
      </c>
      <c r="R12" s="8">
        <f t="shared" si="2"/>
        <v>7.1804615116969606</v>
      </c>
      <c r="S12" s="1"/>
      <c r="T12" s="6"/>
      <c r="U12" s="6" t="e">
        <f>C12-#REF!</f>
        <v>#REF!</v>
      </c>
      <c r="V12" s="6" t="e">
        <f>P12-#REF!</f>
        <v>#REF!</v>
      </c>
      <c r="X12" s="28"/>
    </row>
    <row r="13" spans="1:26" ht="15" customHeight="1">
      <c r="A13" s="1"/>
      <c r="B13" s="9" t="s">
        <v>7</v>
      </c>
      <c r="C13" s="10">
        <v>824.93813231000001</v>
      </c>
      <c r="D13" s="10">
        <v>7.6253739100000004</v>
      </c>
      <c r="E13" s="10">
        <v>15.43232364</v>
      </c>
      <c r="F13" s="10">
        <v>50.729522360000004</v>
      </c>
      <c r="G13" s="10">
        <v>638.02284321000002</v>
      </c>
      <c r="H13" s="10">
        <v>47.700042029999999</v>
      </c>
      <c r="I13" s="10">
        <v>42.844199580000002</v>
      </c>
      <c r="J13" s="10">
        <v>37.512145910000001</v>
      </c>
      <c r="K13" s="10">
        <v>29.65893573</v>
      </c>
      <c r="L13" s="10">
        <v>30.17096639</v>
      </c>
      <c r="M13" s="10"/>
      <c r="N13" s="10"/>
      <c r="O13" s="10"/>
      <c r="P13" s="10">
        <f t="shared" si="5"/>
        <v>899.69635275999997</v>
      </c>
      <c r="Q13" s="10">
        <f t="shared" si="1"/>
        <v>74.758220449999953</v>
      </c>
      <c r="R13" s="10">
        <f t="shared" si="2"/>
        <v>9.0622820696457858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10</v>
      </c>
      <c r="C14" s="10">
        <v>1130.6687829499999</v>
      </c>
      <c r="D14" s="10">
        <v>194.17778089000001</v>
      </c>
      <c r="E14" s="10">
        <v>116.53169097</v>
      </c>
      <c r="F14" s="10">
        <v>118.59326697</v>
      </c>
      <c r="G14" s="10">
        <v>138.3112744</v>
      </c>
      <c r="H14" s="10">
        <v>132.64254971</v>
      </c>
      <c r="I14" s="10">
        <v>121.41360896</v>
      </c>
      <c r="J14" s="10">
        <v>135.50075007000001</v>
      </c>
      <c r="K14" s="10">
        <v>126.30545784</v>
      </c>
      <c r="L14" s="10">
        <v>119.88601549000001</v>
      </c>
      <c r="M14" s="10"/>
      <c r="N14" s="10"/>
      <c r="O14" s="10"/>
      <c r="P14" s="10">
        <f t="shared" si="5"/>
        <v>1203.3623953000001</v>
      </c>
      <c r="Q14" s="10">
        <f t="shared" si="1"/>
        <v>72.693612350000194</v>
      </c>
      <c r="R14" s="10">
        <f t="shared" si="2"/>
        <v>6.4292579264757883</v>
      </c>
      <c r="S14" s="1"/>
      <c r="T14" s="6"/>
      <c r="U14" s="6" t="e">
        <f>C14-#REF!</f>
        <v>#REF!</v>
      </c>
      <c r="V14" s="6" t="e">
        <f>P14-#REF!</f>
        <v>#REF!</v>
      </c>
      <c r="Y14" s="34"/>
      <c r="Z14" s="28"/>
    </row>
    <row r="15" spans="1:26" ht="15" customHeight="1">
      <c r="A15" s="1"/>
      <c r="B15" s="9" t="s">
        <v>11</v>
      </c>
      <c r="C15" s="10">
        <v>551.80202365999992</v>
      </c>
      <c r="D15" s="10">
        <v>82.007679719999999</v>
      </c>
      <c r="E15" s="10">
        <v>71.203228629999998</v>
      </c>
      <c r="F15" s="10">
        <v>65.124405289999999</v>
      </c>
      <c r="G15" s="10">
        <v>70.895057950000009</v>
      </c>
      <c r="H15" s="10">
        <v>53.26376896</v>
      </c>
      <c r="I15" s="10">
        <v>57.295305620000001</v>
      </c>
      <c r="J15" s="10">
        <v>58.411152280000003</v>
      </c>
      <c r="K15" s="10">
        <v>64.697055899999995</v>
      </c>
      <c r="L15" s="10">
        <v>61.49607031</v>
      </c>
      <c r="M15" s="10"/>
      <c r="N15" s="10"/>
      <c r="O15" s="10"/>
      <c r="P15" s="10">
        <f t="shared" si="5"/>
        <v>584.39372466000009</v>
      </c>
      <c r="Q15" s="10">
        <f t="shared" si="1"/>
        <v>32.591701000000171</v>
      </c>
      <c r="R15" s="10">
        <f t="shared" si="2"/>
        <v>5.9064120105659441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21" customHeight="1">
      <c r="A16" s="1"/>
      <c r="B16" s="7" t="s">
        <v>52</v>
      </c>
      <c r="C16" s="8">
        <v>244.26097737000001</v>
      </c>
      <c r="D16" s="8">
        <v>29.146060990000002</v>
      </c>
      <c r="E16" s="8">
        <v>26.681129110000001</v>
      </c>
      <c r="F16" s="8">
        <v>30.235783650000002</v>
      </c>
      <c r="G16" s="8">
        <v>30.70968366</v>
      </c>
      <c r="H16" s="8">
        <v>32.00667541</v>
      </c>
      <c r="I16" s="8">
        <v>29.219531900000003</v>
      </c>
      <c r="J16" s="8">
        <v>35.650315649999996</v>
      </c>
      <c r="K16" s="8">
        <v>30.910559639999999</v>
      </c>
      <c r="L16" s="8">
        <v>36.189112119999997</v>
      </c>
      <c r="M16" s="8"/>
      <c r="N16" s="8"/>
      <c r="O16" s="8"/>
      <c r="P16" s="8">
        <f t="shared" si="5"/>
        <v>280.74885212999993</v>
      </c>
      <c r="Q16" s="8">
        <f t="shared" si="1"/>
        <v>36.487874759999926</v>
      </c>
      <c r="R16" s="8">
        <f t="shared" si="2"/>
        <v>14.938069581507104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4" ht="21" customHeight="1">
      <c r="A17" s="1"/>
      <c r="B17" s="7" t="s">
        <v>12</v>
      </c>
      <c r="C17" s="8">
        <f>SUM(C18:C23)</f>
        <v>174.60761744999999</v>
      </c>
      <c r="D17" s="8">
        <f>SUM(D18:D23)</f>
        <v>22.990357060000001</v>
      </c>
      <c r="E17" s="8">
        <f>SUM(E18:E23)</f>
        <v>16.22586188</v>
      </c>
      <c r="F17" s="8">
        <f t="shared" ref="F17:O17" si="7">SUM(F18:F23)</f>
        <v>16.922272169999999</v>
      </c>
      <c r="G17" s="8">
        <f t="shared" si="7"/>
        <v>21.225934539999997</v>
      </c>
      <c r="H17" s="8">
        <f t="shared" si="7"/>
        <v>21.813687080000001</v>
      </c>
      <c r="I17" s="8">
        <f t="shared" si="7"/>
        <v>20.874721900000004</v>
      </c>
      <c r="J17" s="8">
        <f t="shared" si="7"/>
        <v>20.002682760000003</v>
      </c>
      <c r="K17" s="8">
        <f t="shared" si="7"/>
        <v>20.438975150000001</v>
      </c>
      <c r="L17" s="8">
        <f t="shared" si="7"/>
        <v>20.707047709999998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181.20154024999999</v>
      </c>
      <c r="Q17" s="8">
        <f t="shared" si="1"/>
        <v>6.5939228000000014</v>
      </c>
      <c r="R17" s="8">
        <f t="shared" si="2"/>
        <v>3.7764233292331668</v>
      </c>
      <c r="S17" s="1"/>
      <c r="T17" s="6"/>
      <c r="U17" s="6" t="e">
        <f>C17-#REF!</f>
        <v>#REF!</v>
      </c>
      <c r="V17" s="6" t="e">
        <f>P17-#REF!</f>
        <v>#REF!</v>
      </c>
      <c r="X17" s="28"/>
    </row>
    <row r="18" spans="1:24" ht="15" customHeight="1">
      <c r="A18" s="1"/>
      <c r="B18" s="9" t="s">
        <v>13</v>
      </c>
      <c r="C18" s="10">
        <f>40.2494526 - 17.75756383</f>
        <v>22.491888769999999</v>
      </c>
      <c r="D18" s="10">
        <v>2.5480479599999999</v>
      </c>
      <c r="E18" s="10">
        <v>1.7964914099999998</v>
      </c>
      <c r="F18" s="10">
        <v>2.5086195500000001</v>
      </c>
      <c r="G18" s="10">
        <v>2.4309155700000002</v>
      </c>
      <c r="H18" s="10">
        <v>2.52510769</v>
      </c>
      <c r="I18" s="10">
        <v>2.1686667399999999</v>
      </c>
      <c r="J18" s="10">
        <v>2.5766919599999998</v>
      </c>
      <c r="K18" s="10">
        <v>2.5800128299999998</v>
      </c>
      <c r="L18" s="10">
        <v>3.0166632799999999</v>
      </c>
      <c r="M18" s="10"/>
      <c r="N18" s="10"/>
      <c r="O18" s="10"/>
      <c r="P18" s="10">
        <f t="shared" si="5"/>
        <v>22.151216989999998</v>
      </c>
      <c r="Q18" s="10">
        <f t="shared" si="1"/>
        <v>-0.34067178000000098</v>
      </c>
      <c r="R18" s="10">
        <f t="shared" si="2"/>
        <v>-1.5146428273929304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4" ht="15" customHeight="1">
      <c r="A19" s="1"/>
      <c r="B19" s="9" t="s">
        <v>14</v>
      </c>
      <c r="C19" s="10">
        <f>60.44972453 + 17.75756383</f>
        <v>78.207288359999993</v>
      </c>
      <c r="D19" s="10">
        <v>11.415559890000001</v>
      </c>
      <c r="E19" s="10">
        <v>6.1326044899999994</v>
      </c>
      <c r="F19" s="10">
        <v>6.18596682</v>
      </c>
      <c r="G19" s="10">
        <v>10.028653950000001</v>
      </c>
      <c r="H19" s="10">
        <v>9.3375765499999996</v>
      </c>
      <c r="I19" s="10">
        <v>8.7992923899999997</v>
      </c>
      <c r="J19" s="10">
        <v>8.4062232600000009</v>
      </c>
      <c r="K19" s="10">
        <v>8.6688276500000008</v>
      </c>
      <c r="L19" s="10">
        <v>8.5397715900000009</v>
      </c>
      <c r="M19" s="10"/>
      <c r="N19" s="10"/>
      <c r="O19" s="10"/>
      <c r="P19" s="10">
        <f t="shared" si="5"/>
        <v>77.514476590000001</v>
      </c>
      <c r="Q19" s="10">
        <f t="shared" si="1"/>
        <v>-0.69281176999999161</v>
      </c>
      <c r="R19" s="10">
        <f t="shared" si="2"/>
        <v>-0.88586599091746288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4" ht="15" customHeight="1">
      <c r="A20" s="1"/>
      <c r="B20" s="9" t="s">
        <v>15</v>
      </c>
      <c r="C20" s="10">
        <v>19.847973630000002</v>
      </c>
      <c r="D20" s="10">
        <v>2.1177919700000003</v>
      </c>
      <c r="E20" s="10">
        <v>2.6817137199999999</v>
      </c>
      <c r="F20" s="10">
        <v>2.4626157199999996</v>
      </c>
      <c r="G20" s="10">
        <v>2.08839577</v>
      </c>
      <c r="H20" s="10">
        <v>2.38575933</v>
      </c>
      <c r="I20" s="10">
        <v>2.4011309299999999</v>
      </c>
      <c r="J20" s="10">
        <v>2.76060661</v>
      </c>
      <c r="K20" s="10">
        <v>2.2432237599999998</v>
      </c>
      <c r="L20" s="10">
        <v>2.4310962699999998</v>
      </c>
      <c r="M20" s="10"/>
      <c r="N20" s="10"/>
      <c r="O20" s="10"/>
      <c r="P20" s="10">
        <f t="shared" si="5"/>
        <v>21.572334080000001</v>
      </c>
      <c r="Q20" s="10">
        <f t="shared" si="1"/>
        <v>1.7243604499999989</v>
      </c>
      <c r="R20" s="10">
        <f t="shared" si="2"/>
        <v>8.6878412987895466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4" ht="15" customHeight="1">
      <c r="A21" s="1"/>
      <c r="B21" s="9" t="s">
        <v>16</v>
      </c>
      <c r="C21" s="10">
        <v>53.323815209999999</v>
      </c>
      <c r="D21" s="10">
        <v>6.3219826499999998</v>
      </c>
      <c r="E21" s="10">
        <v>5.5709694600000006</v>
      </c>
      <c r="F21" s="10">
        <v>5.7132970900000002</v>
      </c>
      <c r="G21" s="10">
        <v>6.1087454199999991</v>
      </c>
      <c r="H21" s="10">
        <v>6.97986635</v>
      </c>
      <c r="I21" s="10">
        <v>6.3177157100000008</v>
      </c>
      <c r="J21" s="10">
        <v>5.4972596199999995</v>
      </c>
      <c r="K21" s="10">
        <v>6.2549576599999988</v>
      </c>
      <c r="L21" s="10">
        <v>5.8615747000000002</v>
      </c>
      <c r="M21" s="10"/>
      <c r="N21" s="10"/>
      <c r="O21" s="10"/>
      <c r="P21" s="10">
        <f t="shared" si="5"/>
        <v>54.626368660000004</v>
      </c>
      <c r="Q21" s="10">
        <f t="shared" si="1"/>
        <v>1.3025534500000049</v>
      </c>
      <c r="R21" s="10">
        <f t="shared" si="2"/>
        <v>2.4427236589697965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4" ht="15" customHeight="1">
      <c r="A22" s="1"/>
      <c r="B22" s="9" t="s">
        <v>17</v>
      </c>
      <c r="C22" s="10">
        <v>0.73665148000000003</v>
      </c>
      <c r="D22" s="10">
        <v>6.1061669999999998E-2</v>
      </c>
      <c r="E22" s="10">
        <v>4.4082799999999998E-2</v>
      </c>
      <c r="F22" s="10">
        <v>5.1772989999999998E-2</v>
      </c>
      <c r="G22" s="10">
        <v>3.9921169999999999E-2</v>
      </c>
      <c r="H22" s="10">
        <v>4.2663919999999994E-2</v>
      </c>
      <c r="I22" s="10">
        <v>0.12768823000000001</v>
      </c>
      <c r="J22" s="10">
        <v>9.6266699999999997E-2</v>
      </c>
      <c r="K22" s="10">
        <v>6.76181E-2</v>
      </c>
      <c r="L22" s="10">
        <v>5.4387949999999997E-2</v>
      </c>
      <c r="M22" s="10"/>
      <c r="N22" s="10"/>
      <c r="O22" s="10"/>
      <c r="P22" s="10">
        <f t="shared" si="5"/>
        <v>0.58546352999999995</v>
      </c>
      <c r="Q22" s="10">
        <f t="shared" si="1"/>
        <v>-0.15118795000000007</v>
      </c>
      <c r="R22" s="10">
        <f t="shared" si="2"/>
        <v>-20.523674234659797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4" ht="15" customHeight="1">
      <c r="A23" s="1"/>
      <c r="B23" s="9" t="s">
        <v>18</v>
      </c>
      <c r="C23" s="10">
        <v>0</v>
      </c>
      <c r="D23" s="10">
        <v>0.52591292000000001</v>
      </c>
      <c r="E23" s="10">
        <v>0</v>
      </c>
      <c r="F23" s="10">
        <v>0</v>
      </c>
      <c r="G23" s="10">
        <v>0.52930265999999992</v>
      </c>
      <c r="H23" s="10">
        <v>0.5427132400000001</v>
      </c>
      <c r="I23" s="10">
        <v>1.0602279000000001</v>
      </c>
      <c r="J23" s="10">
        <v>0.6656346099999999</v>
      </c>
      <c r="K23" s="10">
        <v>0.62433514999999995</v>
      </c>
      <c r="L23" s="10">
        <v>0.80355391999999992</v>
      </c>
      <c r="M23" s="10"/>
      <c r="N23" s="10"/>
      <c r="O23" s="10"/>
      <c r="P23" s="10">
        <f t="shared" si="5"/>
        <v>4.7516803999999997</v>
      </c>
      <c r="Q23" s="10">
        <f t="shared" si="1"/>
        <v>4.7516803999999997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4" ht="21" customHeight="1">
      <c r="A24" s="1"/>
      <c r="B24" s="7" t="s">
        <v>19</v>
      </c>
      <c r="C24" s="8">
        <f>SUM(C25:C29,C32)</f>
        <v>81.178751329999997</v>
      </c>
      <c r="D24" s="8">
        <f t="shared" ref="D24" si="8">SUM(D25:D29,D32)</f>
        <v>9.6160882399999998</v>
      </c>
      <c r="E24" s="8">
        <f t="shared" ref="E24:O24" si="9">SUM(E25:E29,E32)</f>
        <v>10.663088339999998</v>
      </c>
      <c r="F24" s="8">
        <f t="shared" si="9"/>
        <v>9.2595326799999995</v>
      </c>
      <c r="G24" s="8">
        <f t="shared" si="9"/>
        <v>10.267766630000001</v>
      </c>
      <c r="H24" s="8">
        <f t="shared" si="9"/>
        <v>11.645056800000001</v>
      </c>
      <c r="I24" s="8">
        <f t="shared" si="9"/>
        <v>10.508913310000001</v>
      </c>
      <c r="J24" s="8">
        <f t="shared" si="9"/>
        <v>11.948044980000002</v>
      </c>
      <c r="K24" s="8">
        <f t="shared" si="9"/>
        <v>10.39996307</v>
      </c>
      <c r="L24" s="8">
        <f t="shared" si="9"/>
        <v>10.85680086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95.165254910000016</v>
      </c>
      <c r="Q24" s="8">
        <f t="shared" si="1"/>
        <v>13.986503580000019</v>
      </c>
      <c r="R24" s="8">
        <f t="shared" si="2"/>
        <v>17.229266711855963</v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4" ht="15" customHeight="1">
      <c r="A25" s="1"/>
      <c r="B25" s="9" t="s">
        <v>20</v>
      </c>
      <c r="C25" s="10">
        <v>43.546035600000003</v>
      </c>
      <c r="D25" s="10">
        <v>5.6896575</v>
      </c>
      <c r="E25" s="10">
        <v>6.0778513599999995</v>
      </c>
      <c r="F25" s="10">
        <v>4.9804654399999997</v>
      </c>
      <c r="G25" s="10">
        <v>5.8738226200000003</v>
      </c>
      <c r="H25" s="10">
        <v>6.6718815600000001</v>
      </c>
      <c r="I25" s="10">
        <v>5.5872684600000007</v>
      </c>
      <c r="J25" s="10">
        <v>7.2509257700000003</v>
      </c>
      <c r="K25" s="10">
        <v>5.9313673799999993</v>
      </c>
      <c r="L25" s="10">
        <v>6.4405933500000003</v>
      </c>
      <c r="M25" s="10"/>
      <c r="N25" s="10"/>
      <c r="O25" s="10"/>
      <c r="P25" s="10">
        <f t="shared" si="5"/>
        <v>54.503833440000001</v>
      </c>
      <c r="Q25" s="10">
        <f t="shared" si="1"/>
        <v>10.957797839999998</v>
      </c>
      <c r="R25" s="10">
        <f t="shared" si="2"/>
        <v>25.163709368758237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hidden="1" customHeight="1">
      <c r="A26" s="20"/>
      <c r="B26" s="9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>
      <c r="A27" s="20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>
      <c r="A28" s="1"/>
      <c r="B28" s="9" t="s">
        <v>23</v>
      </c>
      <c r="C28" s="10">
        <v>20.84951642</v>
      </c>
      <c r="D28" s="10">
        <v>1.94815841</v>
      </c>
      <c r="E28" s="10">
        <v>2.1048000999999998</v>
      </c>
      <c r="F28" s="10">
        <v>2.38606505</v>
      </c>
      <c r="G28" s="10">
        <v>2.13221756</v>
      </c>
      <c r="H28" s="10">
        <v>2.3988330700000002</v>
      </c>
      <c r="I28" s="10">
        <v>2.6383366399999999</v>
      </c>
      <c r="J28" s="10">
        <v>2.6908394600000003</v>
      </c>
      <c r="K28" s="10">
        <v>2.2325055900000002</v>
      </c>
      <c r="L28" s="10">
        <v>2.5599406899999999</v>
      </c>
      <c r="M28" s="10"/>
      <c r="N28" s="10"/>
      <c r="O28" s="10"/>
      <c r="P28" s="10">
        <f t="shared" si="5"/>
        <v>21.09169657</v>
      </c>
      <c r="Q28" s="10">
        <f t="shared" si="1"/>
        <v>0.24218014999999937</v>
      </c>
      <c r="R28" s="10">
        <f t="shared" si="2"/>
        <v>1.1615624320556752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>
      <c r="A29" s="20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>
      <c r="A30" s="20"/>
      <c r="B30" s="1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>
      <c r="A31" s="20"/>
      <c r="B31" s="11" t="s">
        <v>26</v>
      </c>
      <c r="C31" s="10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>
      <c r="A32" s="1"/>
      <c r="B32" s="9" t="s">
        <v>57</v>
      </c>
      <c r="C32" s="10">
        <v>16.783199310000001</v>
      </c>
      <c r="D32" s="10">
        <v>1.97827233</v>
      </c>
      <c r="E32" s="10">
        <v>2.4804368800000001</v>
      </c>
      <c r="F32" s="10">
        <v>1.89300219</v>
      </c>
      <c r="G32" s="10">
        <v>2.2617264500000003</v>
      </c>
      <c r="H32" s="10">
        <v>2.57434217</v>
      </c>
      <c r="I32" s="10">
        <v>2.2833082099999999</v>
      </c>
      <c r="J32" s="10">
        <v>2.00627975</v>
      </c>
      <c r="K32" s="10">
        <v>2.2360900999999997</v>
      </c>
      <c r="L32" s="10">
        <v>1.8562668200000001</v>
      </c>
      <c r="M32" s="10"/>
      <c r="N32" s="10"/>
      <c r="O32" s="10"/>
      <c r="P32" s="10">
        <f t="shared" si="5"/>
        <v>19.569724899999997</v>
      </c>
      <c r="Q32" s="10">
        <f t="shared" ref="Q32" si="11">+P32-C32</f>
        <v>2.7865255899999966</v>
      </c>
      <c r="R32" s="10">
        <f t="shared" ref="R32" si="12">IF(ISNUMBER(+Q32/C32*100), +Q32/C32*100, "")</f>
        <v>16.603065592742439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>
      <c r="A33" s="1"/>
      <c r="B33" s="7" t="s">
        <v>27</v>
      </c>
      <c r="C33" s="8">
        <f>SUM(C34:C40)</f>
        <v>59.470971529999993</v>
      </c>
      <c r="D33" s="8">
        <f>SUM(D34:D40)</f>
        <v>6.8383657499999995</v>
      </c>
      <c r="E33" s="8">
        <f>SUM(E34:E40)</f>
        <v>6.9172801100000001</v>
      </c>
      <c r="F33" s="8">
        <f t="shared" ref="F33:O33" si="13">SUM(F34:F40)</f>
        <v>6.6447865299999993</v>
      </c>
      <c r="G33" s="8">
        <f t="shared" si="13"/>
        <v>7.4421966100000008</v>
      </c>
      <c r="H33" s="8">
        <f t="shared" si="13"/>
        <v>6.8803327699999999</v>
      </c>
      <c r="I33" s="8">
        <f t="shared" si="13"/>
        <v>7.0863889800000006</v>
      </c>
      <c r="J33" s="8">
        <f t="shared" si="13"/>
        <v>6.7917537700000006</v>
      </c>
      <c r="K33" s="8">
        <f t="shared" si="13"/>
        <v>7.0432374399999995</v>
      </c>
      <c r="L33" s="8">
        <f t="shared" si="13"/>
        <v>6.9329606300000002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62.577302590000002</v>
      </c>
      <c r="Q33" s="8">
        <f t="shared" si="1"/>
        <v>3.1063310600000094</v>
      </c>
      <c r="R33" s="8">
        <f t="shared" si="2"/>
        <v>5.2232727666690764</v>
      </c>
      <c r="S33" s="1"/>
      <c r="T33" s="6"/>
      <c r="U33" s="6" t="e">
        <f>C33-#REF!</f>
        <v>#REF!</v>
      </c>
      <c r="V33" s="6" t="e">
        <f>P33-#REF!</f>
        <v>#REF!</v>
      </c>
      <c r="X33" s="23"/>
      <c r="Y33" s="23"/>
    </row>
    <row r="34" spans="1:25" ht="15" customHeight="1">
      <c r="A34" s="1"/>
      <c r="B34" s="9" t="s">
        <v>28</v>
      </c>
      <c r="C34" s="10">
        <v>16.226026770000001</v>
      </c>
      <c r="D34" s="10">
        <v>1.5714636599999998</v>
      </c>
      <c r="E34" s="10">
        <v>1.84769641</v>
      </c>
      <c r="F34" s="10">
        <v>1.6382700800000001</v>
      </c>
      <c r="G34" s="10">
        <v>1.80969066</v>
      </c>
      <c r="H34" s="10">
        <v>1.67876267</v>
      </c>
      <c r="I34" s="10">
        <v>1.7852494800000001</v>
      </c>
      <c r="J34" s="10">
        <v>1.6224500599999998</v>
      </c>
      <c r="K34" s="10">
        <v>1.73741144</v>
      </c>
      <c r="L34" s="10">
        <v>1.8252670200000001</v>
      </c>
      <c r="M34" s="10"/>
      <c r="N34" s="10"/>
      <c r="O34" s="10"/>
      <c r="P34" s="10">
        <f t="shared" si="5"/>
        <v>15.516261480000002</v>
      </c>
      <c r="Q34" s="10">
        <f t="shared" si="1"/>
        <v>-0.70976528999999822</v>
      </c>
      <c r="R34" s="10">
        <f t="shared" si="2"/>
        <v>-4.3742396093680194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3"/>
    </row>
    <row r="36" spans="1:25" ht="15" customHeight="1">
      <c r="A36" s="1"/>
      <c r="B36" s="9" t="s">
        <v>30</v>
      </c>
      <c r="C36" s="10">
        <v>43.244908779999996</v>
      </c>
      <c r="D36" s="10">
        <v>5.2666887999999998</v>
      </c>
      <c r="E36" s="10">
        <v>5.0695836999999999</v>
      </c>
      <c r="F36" s="10">
        <v>4.6369201999999996</v>
      </c>
      <c r="G36" s="10">
        <v>5.3824777000000008</v>
      </c>
      <c r="H36" s="10">
        <v>5.1161946</v>
      </c>
      <c r="I36" s="10">
        <v>5.3011395000000006</v>
      </c>
      <c r="J36" s="10">
        <v>4.8768896000000002</v>
      </c>
      <c r="K36" s="10">
        <v>5.3058259999999997</v>
      </c>
      <c r="L36" s="10">
        <v>5.1076936100000001</v>
      </c>
      <c r="M36" s="10"/>
      <c r="N36" s="10"/>
      <c r="O36" s="10"/>
      <c r="P36" s="10">
        <f t="shared" si="5"/>
        <v>46.063413710000006</v>
      </c>
      <c r="Q36" s="10">
        <f t="shared" si="1"/>
        <v>2.8185049300000102</v>
      </c>
      <c r="R36" s="10">
        <f t="shared" si="2"/>
        <v>6.5175416240061974</v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v>0.36959625000000002</v>
      </c>
      <c r="G37" s="10">
        <v>0.25002825000000001</v>
      </c>
      <c r="H37" s="10">
        <v>8.5375500000000007E-2</v>
      </c>
      <c r="I37" s="10">
        <v>0</v>
      </c>
      <c r="J37" s="10">
        <v>0.29241411</v>
      </c>
      <c r="K37" s="10">
        <v>0</v>
      </c>
      <c r="L37" s="10">
        <v>0</v>
      </c>
      <c r="M37" s="10"/>
      <c r="N37" s="10"/>
      <c r="O37" s="10"/>
      <c r="P37" s="10">
        <f t="shared" si="5"/>
        <v>0.99741411000000002</v>
      </c>
      <c r="Q37" s="10">
        <f t="shared" si="1"/>
        <v>0.99741411000000002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>
      <c r="A38" s="20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>
      <c r="A39" s="20"/>
      <c r="B39" s="9" t="s">
        <v>33</v>
      </c>
      <c r="C39" s="10">
        <v>3.5979999999999998E-5</v>
      </c>
      <c r="D39" s="10">
        <v>2.1329000000000001E-4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/>
      <c r="N39" s="10"/>
      <c r="O39" s="10"/>
      <c r="P39" s="10">
        <f t="shared" si="5"/>
        <v>2.1329000000000001E-4</v>
      </c>
      <c r="Q39" s="10">
        <f t="shared" si="1"/>
        <v>1.7731000000000002E-4</v>
      </c>
      <c r="R39" s="10">
        <f t="shared" si="2"/>
        <v>492.80155642023357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>
      <c r="A41" s="1"/>
      <c r="B41" s="3" t="s">
        <v>35</v>
      </c>
      <c r="C41" s="5">
        <f>SUM(C42:C43,C46,C48:C50)</f>
        <v>217.61503295</v>
      </c>
      <c r="D41" s="5">
        <f>SUM(D42:D43,D46,D48:D50)</f>
        <v>31.639695639999999</v>
      </c>
      <c r="E41" s="5">
        <f>SUM(E42:E43,E46,E48:E50)</f>
        <v>24.272573510000001</v>
      </c>
      <c r="F41" s="5">
        <f>SUM(F42:F43,F46,F48:F50)</f>
        <v>27.874596409999999</v>
      </c>
      <c r="G41" s="5">
        <f t="shared" ref="G41:K41" si="14">SUM(G42:G43,G46,G48:G50)</f>
        <v>22.134757820000001</v>
      </c>
      <c r="H41" s="5">
        <f t="shared" si="14"/>
        <v>29.953888299999996</v>
      </c>
      <c r="I41" s="5">
        <f t="shared" si="14"/>
        <v>24.155655710000001</v>
      </c>
      <c r="J41" s="5">
        <f t="shared" si="14"/>
        <v>25.304385409999998</v>
      </c>
      <c r="K41" s="5">
        <f t="shared" si="14"/>
        <v>23.517714560000002</v>
      </c>
      <c r="L41" s="5">
        <f t="shared" ref="L41" si="15">SUM(L42:L43,L46,L48:L50)</f>
        <v>24.112531090000001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232.96579844999999</v>
      </c>
      <c r="Q41" s="5">
        <f t="shared" si="1"/>
        <v>15.350765499999994</v>
      </c>
      <c r="R41" s="5">
        <f t="shared" si="2"/>
        <v>7.0540923997318883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>
      <c r="A42" s="1"/>
      <c r="B42" s="7" t="s">
        <v>54</v>
      </c>
      <c r="C42" s="8">
        <v>41.09558981</v>
      </c>
      <c r="D42" s="8">
        <v>5.5945723599999999</v>
      </c>
      <c r="E42" s="8">
        <v>4.6059087600000002</v>
      </c>
      <c r="F42" s="8">
        <v>4.8482974599999995</v>
      </c>
      <c r="G42" s="8">
        <v>4.5965454699999997</v>
      </c>
      <c r="H42" s="8">
        <v>4.9406303999999999</v>
      </c>
      <c r="I42" s="8">
        <v>4.8909143899999998</v>
      </c>
      <c r="J42" s="8">
        <v>5.2272235799999995</v>
      </c>
      <c r="K42" s="8">
        <v>4.5356491800000001</v>
      </c>
      <c r="L42" s="8">
        <v>4.96170125</v>
      </c>
      <c r="M42" s="8"/>
      <c r="N42" s="8"/>
      <c r="O42" s="8"/>
      <c r="P42" s="8">
        <f t="shared" si="5"/>
        <v>44.201442849999992</v>
      </c>
      <c r="Q42" s="8">
        <f t="shared" si="1"/>
        <v>3.1058530399999924</v>
      </c>
      <c r="R42" s="8">
        <f t="shared" si="2"/>
        <v>7.5576310118907921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>
      <c r="A43" s="1"/>
      <c r="B43" s="7" t="s">
        <v>62</v>
      </c>
      <c r="C43" s="8">
        <f>SUM(C44:C45)</f>
        <v>33.893967109999998</v>
      </c>
      <c r="D43" s="8">
        <f>SUM(D44:D45)</f>
        <v>4.3997533600000001</v>
      </c>
      <c r="E43" s="8">
        <f t="shared" ref="E43:O43" si="19">SUM(E44:E45)</f>
        <v>4.5418229299999995</v>
      </c>
      <c r="F43" s="8">
        <f t="shared" si="19"/>
        <v>4.3380475199999999</v>
      </c>
      <c r="G43" s="8">
        <f t="shared" si="19"/>
        <v>4.3621091300000003</v>
      </c>
      <c r="H43" s="8">
        <f t="shared" si="19"/>
        <v>4.3520976300000003</v>
      </c>
      <c r="I43" s="8">
        <f t="shared" si="19"/>
        <v>4.57238057</v>
      </c>
      <c r="J43" s="8">
        <f t="shared" si="19"/>
        <v>4.5765352400000001</v>
      </c>
      <c r="K43" s="8">
        <f t="shared" si="19"/>
        <v>4.8280784099999998</v>
      </c>
      <c r="L43" s="8">
        <f t="shared" si="19"/>
        <v>4.6929628499999998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40.663787639999995</v>
      </c>
      <c r="Q43" s="8">
        <f t="shared" ref="Q43:Q45" si="21">+P43-C43</f>
        <v>6.7698205299999969</v>
      </c>
      <c r="R43" s="8">
        <f t="shared" ref="R43:R45" si="22">IF(ISNUMBER(+Q43/C43*100), +Q43/C43*100, "")</f>
        <v>19.973526580789784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>
      <c r="A44" s="1"/>
      <c r="B44" s="11" t="s">
        <v>63</v>
      </c>
      <c r="C44" s="10">
        <v>33.864659670000002</v>
      </c>
      <c r="D44" s="10">
        <v>4.3924298799999999</v>
      </c>
      <c r="E44" s="10">
        <v>4.5345711199999998</v>
      </c>
      <c r="F44" s="10">
        <v>4.3308426799999999</v>
      </c>
      <c r="G44" s="10">
        <v>4.3549042600000005</v>
      </c>
      <c r="H44" s="10">
        <v>4.3448708500000004</v>
      </c>
      <c r="I44" s="10">
        <v>4.5651280200000004</v>
      </c>
      <c r="J44" s="10">
        <v>4.5692458299999998</v>
      </c>
      <c r="K44" s="10">
        <v>4.8207675099999996</v>
      </c>
      <c r="L44" s="10">
        <v>4.6858027099999999</v>
      </c>
      <c r="M44" s="10"/>
      <c r="N44" s="10"/>
      <c r="O44" s="10"/>
      <c r="P44" s="10">
        <f t="shared" ref="P44:P45" si="23">SUM(D44:O44)</f>
        <v>40.598562859999994</v>
      </c>
      <c r="Q44" s="10">
        <f t="shared" si="21"/>
        <v>6.7339031899999924</v>
      </c>
      <c r="R44" s="10">
        <f t="shared" si="22"/>
        <v>19.884750815805237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>
      <c r="A45" s="1"/>
      <c r="B45" s="11" t="s">
        <v>64</v>
      </c>
      <c r="C45" s="10">
        <v>2.9307440000000001E-2</v>
      </c>
      <c r="D45" s="10">
        <v>7.3234800000000003E-3</v>
      </c>
      <c r="E45" s="10">
        <v>7.25181E-3</v>
      </c>
      <c r="F45" s="10">
        <v>7.2048399999999997E-3</v>
      </c>
      <c r="G45" s="10">
        <v>7.2048699999999995E-3</v>
      </c>
      <c r="H45" s="10">
        <v>7.2267799999999995E-3</v>
      </c>
      <c r="I45" s="10">
        <v>7.25255E-3</v>
      </c>
      <c r="J45" s="10">
        <v>7.2894100000000005E-3</v>
      </c>
      <c r="K45" s="10">
        <v>7.3109000000000004E-3</v>
      </c>
      <c r="L45" s="10">
        <v>7.1601400000000006E-3</v>
      </c>
      <c r="M45" s="10"/>
      <c r="N45" s="10"/>
      <c r="O45" s="10"/>
      <c r="P45" s="10">
        <f t="shared" si="23"/>
        <v>6.5224779999999996E-2</v>
      </c>
      <c r="Q45" s="10">
        <f t="shared" si="21"/>
        <v>3.5917339999999992E-2</v>
      </c>
      <c r="R45" s="10">
        <f t="shared" si="22"/>
        <v>122.55365872966041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>
      <c r="A46" s="1"/>
      <c r="B46" s="7" t="s">
        <v>55</v>
      </c>
      <c r="C46" s="8">
        <v>11.742935670000001</v>
      </c>
      <c r="D46" s="8">
        <v>1.41293285</v>
      </c>
      <c r="E46" s="8">
        <v>1.3097636399999999</v>
      </c>
      <c r="F46" s="8">
        <v>1.46867949</v>
      </c>
      <c r="G46" s="8">
        <v>1.4568260099999999</v>
      </c>
      <c r="H46" s="8">
        <v>1.3071889000000001</v>
      </c>
      <c r="I46" s="8">
        <v>1.3496169500000001</v>
      </c>
      <c r="J46" s="8">
        <v>1.23587537</v>
      </c>
      <c r="K46" s="8">
        <v>1.13146741</v>
      </c>
      <c r="L46" s="8">
        <v>1.1966659400000002</v>
      </c>
      <c r="M46" s="8"/>
      <c r="N46" s="8"/>
      <c r="O46" s="8"/>
      <c r="P46" s="8">
        <f>SUM(D46:O46)</f>
        <v>11.86901656</v>
      </c>
      <c r="Q46" s="8">
        <f>+P46-C46</f>
        <v>0.126080889999999</v>
      </c>
      <c r="R46" s="8">
        <f>IF(ISNUMBER(+Q46/C46*100), +Q46/C46*100, "")</f>
        <v>1.0736743651087293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>
      <c r="A47" s="1"/>
      <c r="B47" s="11" t="s">
        <v>58</v>
      </c>
      <c r="C47" s="10">
        <v>4.4435142400000007</v>
      </c>
      <c r="D47" s="10">
        <v>0.66644871000000006</v>
      </c>
      <c r="E47" s="10">
        <v>0.53188259000000004</v>
      </c>
      <c r="F47" s="10">
        <v>0.56228677999999999</v>
      </c>
      <c r="G47" s="10">
        <v>0.44521673</v>
      </c>
      <c r="H47" s="10">
        <v>0.53665644000000001</v>
      </c>
      <c r="I47" s="10">
        <v>0.49680796999999999</v>
      </c>
      <c r="J47" s="10">
        <v>0.53713037999999991</v>
      </c>
      <c r="K47" s="10">
        <v>0.45783616999999999</v>
      </c>
      <c r="L47" s="10">
        <v>0.48832283999999998</v>
      </c>
      <c r="M47" s="10"/>
      <c r="N47" s="10"/>
      <c r="O47" s="10"/>
      <c r="P47" s="10">
        <f>SUM(D47:O47)</f>
        <v>4.7225886099999999</v>
      </c>
      <c r="Q47" s="10">
        <f>+P47-C47</f>
        <v>0.27907436999999913</v>
      </c>
      <c r="R47" s="10">
        <f>IF(ISNUMBER(+Q47/C47*100), +Q47/C47*100, "")</f>
        <v>6.2804878059758193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>
      <c r="A48" s="1"/>
      <c r="B48" s="7" t="s">
        <v>59</v>
      </c>
      <c r="C48" s="8">
        <v>74.823964669999995</v>
      </c>
      <c r="D48" s="8">
        <v>10.29339998</v>
      </c>
      <c r="E48" s="8">
        <v>6.2334851000000002</v>
      </c>
      <c r="F48" s="8">
        <v>12.585646350000001</v>
      </c>
      <c r="G48" s="8">
        <v>6.8418041199999999</v>
      </c>
      <c r="H48" s="8">
        <v>8.7018066299999983</v>
      </c>
      <c r="I48" s="8">
        <v>8.6793264400000005</v>
      </c>
      <c r="J48" s="8">
        <v>9.8715082600000006</v>
      </c>
      <c r="K48" s="8">
        <v>8.3077371000000007</v>
      </c>
      <c r="L48" s="8">
        <v>8.5681268700000004</v>
      </c>
      <c r="M48" s="8"/>
      <c r="N48" s="8"/>
      <c r="O48" s="8"/>
      <c r="P48" s="8">
        <f>SUM(D48:O48)</f>
        <v>80.082840849999997</v>
      </c>
      <c r="Q48" s="8">
        <f>+P48-C48</f>
        <v>5.2588761800000015</v>
      </c>
      <c r="R48" s="8">
        <f>IF(ISNUMBER(+Q48/C48*100), +Q48/C48*100, "")</f>
        <v>7.0283313684238662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56</v>
      </c>
      <c r="C49" s="8">
        <v>17.039763929999999</v>
      </c>
      <c r="D49" s="8">
        <v>5.1548483800000007</v>
      </c>
      <c r="E49" s="8">
        <v>3.2166950700000001</v>
      </c>
      <c r="F49" s="8">
        <v>0.57749464000000006</v>
      </c>
      <c r="G49" s="8">
        <v>0.11980412</v>
      </c>
      <c r="H49" s="8">
        <v>6.2506883599999998</v>
      </c>
      <c r="I49" s="8">
        <v>0.02</v>
      </c>
      <c r="J49" s="8">
        <v>0.02</v>
      </c>
      <c r="K49" s="8">
        <v>0</v>
      </c>
      <c r="L49" s="8">
        <v>3.7997419999999997E-2</v>
      </c>
      <c r="M49" s="8"/>
      <c r="N49" s="8"/>
      <c r="O49" s="8"/>
      <c r="P49" s="8">
        <f>SUM(D49:O49)</f>
        <v>15.397527989999999</v>
      </c>
      <c r="Q49" s="8">
        <f>+P49-C49</f>
        <v>-1.6422359400000008</v>
      </c>
      <c r="R49" s="8">
        <f>IF(ISNUMBER(+Q49/C49*100), +Q49/C49*100, "")</f>
        <v>-9.6376683781909698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>
      <c r="A50" s="1"/>
      <c r="B50" s="7" t="s">
        <v>60</v>
      </c>
      <c r="C50" s="8">
        <v>39.018811759999998</v>
      </c>
      <c r="D50" s="8">
        <v>4.7841887100000005</v>
      </c>
      <c r="E50" s="8">
        <v>4.3648980100000001</v>
      </c>
      <c r="F50" s="8">
        <v>4.0564309500000002</v>
      </c>
      <c r="G50" s="8">
        <v>4.7576689700000001</v>
      </c>
      <c r="H50" s="8">
        <v>4.4014763800000001</v>
      </c>
      <c r="I50" s="8">
        <v>4.6434173599999999</v>
      </c>
      <c r="J50" s="8">
        <v>4.3732429599999998</v>
      </c>
      <c r="K50" s="8">
        <v>4.7147824600000003</v>
      </c>
      <c r="L50" s="8">
        <v>4.65507676</v>
      </c>
      <c r="M50" s="8"/>
      <c r="N50" s="8"/>
      <c r="O50" s="8"/>
      <c r="P50" s="8">
        <f>SUM(D50:O50)</f>
        <v>40.751182560000004</v>
      </c>
      <c r="Q50" s="8">
        <f>+P50-C50</f>
        <v>1.7323708000000053</v>
      </c>
      <c r="R50" s="8">
        <f>IF(ISNUMBER(+Q50/C50*100), +Q50/C50*100, "")</f>
        <v>4.4398348433971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>
      <c r="A51" s="1"/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1"/>
      <c r="T51" s="6"/>
      <c r="U51" s="6"/>
      <c r="V51" s="6"/>
    </row>
    <row r="52" spans="1:26" ht="15" customHeight="1">
      <c r="A52" s="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"/>
      <c r="T52" s="1"/>
      <c r="U52" s="6"/>
      <c r="V52" s="6"/>
    </row>
    <row r="53" spans="1:26">
      <c r="A53" s="1"/>
      <c r="B53" s="12" t="s">
        <v>72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30" customHeight="1">
      <c r="A54" s="1"/>
      <c r="B54" s="38" t="s">
        <v>67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1"/>
      <c r="T54" s="1"/>
      <c r="U54" s="1"/>
      <c r="V54" s="1"/>
    </row>
    <row r="55" spans="1:26" ht="37.5" customHeight="1">
      <c r="A55" s="1"/>
      <c r="B55" s="38" t="s">
        <v>68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1"/>
      <c r="T55" s="1"/>
      <c r="U55" s="1"/>
      <c r="V55" s="1"/>
    </row>
    <row r="56" spans="1:26" ht="24" hidden="1" customHeight="1">
      <c r="A56" s="1"/>
      <c r="B56" s="38" t="s">
        <v>53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1"/>
      <c r="T56" s="1"/>
      <c r="U56" s="1"/>
    </row>
    <row r="57" spans="1:26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</row>
    <row r="58" spans="1:26" ht="15.75">
      <c r="X58" s="13"/>
      <c r="Y58" s="13"/>
      <c r="Z58" s="13"/>
    </row>
    <row r="59" spans="1:26" ht="15.7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13"/>
      <c r="Q59" s="13"/>
      <c r="R59" s="13"/>
      <c r="S59" s="13"/>
      <c r="W59" s="13"/>
      <c r="X59" s="13"/>
      <c r="Y59" s="13"/>
      <c r="Z59" s="13"/>
    </row>
    <row r="60" spans="1:26" ht="15.7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V60" s="13"/>
    </row>
    <row r="66" spans="21:21">
      <c r="U66" s="14"/>
    </row>
    <row r="67" spans="21:21">
      <c r="U67" s="14"/>
    </row>
    <row r="68" spans="21:21">
      <c r="U68" s="14"/>
    </row>
    <row r="69" spans="21:21">
      <c r="U69" s="14"/>
    </row>
    <row r="70" spans="21:21">
      <c r="U70" s="14"/>
    </row>
    <row r="71" spans="21:21">
      <c r="U71" s="14"/>
    </row>
    <row r="72" spans="21:21">
      <c r="U72" s="14"/>
    </row>
    <row r="73" spans="21:21">
      <c r="U73" s="14"/>
    </row>
    <row r="74" spans="21:21">
      <c r="U74" s="14"/>
    </row>
  </sheetData>
  <mergeCells count="8">
    <mergeCell ref="B56:R56"/>
    <mergeCell ref="B2:R2"/>
    <mergeCell ref="B3:R3"/>
    <mergeCell ref="B5:B6"/>
    <mergeCell ref="D5:P5"/>
    <mergeCell ref="Q5:R5"/>
    <mergeCell ref="B54:R54"/>
    <mergeCell ref="B55:R5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tabSelected="1" topLeftCell="A10" zoomScale="82" zoomScaleNormal="82" zoomScaleSheetLayoutView="50" workbookViewId="0">
      <selection activeCell="E6" sqref="E6"/>
    </sheetView>
  </sheetViews>
  <sheetFormatPr baseColWidth="10" defaultRowHeight="13.5"/>
  <cols>
    <col min="1" max="1" width="1.7109375" style="2" customWidth="1"/>
    <col min="2" max="2" width="62.85546875" style="2" customWidth="1"/>
    <col min="3" max="4" width="15.5703125" style="2" customWidth="1"/>
    <col min="5" max="5" width="15" style="2" customWidth="1"/>
    <col min="6" max="6" width="16.42578125" style="2" customWidth="1"/>
    <col min="7" max="7" width="12.42578125" style="2" customWidth="1"/>
    <col min="8" max="8" width="14.710937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39" t="s">
        <v>70</v>
      </c>
      <c r="C2" s="39"/>
      <c r="D2" s="39"/>
      <c r="E2" s="39"/>
      <c r="F2" s="39"/>
      <c r="G2" s="39"/>
      <c r="H2" s="39"/>
      <c r="I2" s="39"/>
      <c r="J2" s="1"/>
      <c r="K2" s="1"/>
    </row>
    <row r="3" spans="1:19" ht="16.5" customHeight="1">
      <c r="A3" s="1"/>
      <c r="B3" s="39" t="s">
        <v>0</v>
      </c>
      <c r="C3" s="39"/>
      <c r="D3" s="39"/>
      <c r="E3" s="39"/>
      <c r="F3" s="39"/>
      <c r="G3" s="39"/>
      <c r="H3" s="39"/>
      <c r="I3" s="39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0.75" customHeight="1">
      <c r="A5" s="1"/>
      <c r="B5" s="40" t="s">
        <v>1</v>
      </c>
      <c r="C5" s="15" t="s">
        <v>61</v>
      </c>
      <c r="D5" s="15" t="s">
        <v>66</v>
      </c>
      <c r="E5" s="15" t="s">
        <v>65</v>
      </c>
      <c r="F5" s="45" t="s">
        <v>73</v>
      </c>
      <c r="G5" s="46"/>
      <c r="H5" s="47" t="s">
        <v>74</v>
      </c>
      <c r="I5" s="47"/>
      <c r="J5" s="1"/>
      <c r="K5" s="1"/>
      <c r="L5" s="1"/>
      <c r="M5" s="1"/>
    </row>
    <row r="6" spans="1:19" ht="30.75" customHeight="1">
      <c r="A6" s="1"/>
      <c r="B6" s="40"/>
      <c r="C6" s="22" t="s">
        <v>69</v>
      </c>
      <c r="D6" s="22" t="s">
        <v>69</v>
      </c>
      <c r="E6" s="22" t="s">
        <v>69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36</v>
      </c>
      <c r="C7" s="4">
        <f>+C8+C41</f>
        <v>5878.3836444999988</v>
      </c>
      <c r="D7" s="4">
        <f>+D8+D41</f>
        <v>6352.9011732199988</v>
      </c>
      <c r="E7" s="4">
        <f>+E8+E41</f>
        <v>6381.4600802300001</v>
      </c>
      <c r="F7" s="5">
        <f t="shared" ref="F7:F50" si="0">+E7-D7</f>
        <v>28.558907010001349</v>
      </c>
      <c r="G7" s="5">
        <f t="shared" ref="G7:G50" si="1">IF(ISNUMBER(+F7/D7*100), +F7/D7*100, "")</f>
        <v>0.44954118175784769</v>
      </c>
      <c r="H7" s="5">
        <f t="shared" ref="H7:H50" si="2">+E7-C7</f>
        <v>503.07643573000132</v>
      </c>
      <c r="I7" s="5">
        <f t="shared" ref="I7:I50" si="3">IF(ISNUMBER(+H7/C7*100), +H7/C7*100, "")</f>
        <v>8.5580742284606668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5</v>
      </c>
      <c r="C8" s="5">
        <f>+C9+C12+C16+C17+C24+C33</f>
        <v>5660.7686115499992</v>
      </c>
      <c r="D8" s="5">
        <f>+D9+D12+D16+D17+D24+D33</f>
        <v>5919.2877478299988</v>
      </c>
      <c r="E8" s="5">
        <f>+E9+E12+E16+E17+E24+E33</f>
        <v>6148.4942817800002</v>
      </c>
      <c r="F8" s="5">
        <f t="shared" si="0"/>
        <v>229.20653395000136</v>
      </c>
      <c r="G8" s="5">
        <f t="shared" si="1"/>
        <v>3.8721978676239908</v>
      </c>
      <c r="H8" s="5">
        <f t="shared" si="2"/>
        <v>487.72567023000101</v>
      </c>
      <c r="I8" s="5">
        <f t="shared" si="3"/>
        <v>8.6158912984866696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7" t="s">
        <v>6</v>
      </c>
      <c r="C9" s="8">
        <f>SUM(C10:C11)</f>
        <v>2593.8413549500001</v>
      </c>
      <c r="D9" s="8">
        <f>SUM(D10:D11)</f>
        <v>2747.5928661899998</v>
      </c>
      <c r="E9" s="8">
        <f>SUM(E10:E11)</f>
        <v>2841.3488591800001</v>
      </c>
      <c r="F9" s="8">
        <f t="shared" si="0"/>
        <v>93.755992990000323</v>
      </c>
      <c r="G9" s="8">
        <f t="shared" si="1"/>
        <v>3.4122956913921825</v>
      </c>
      <c r="H9" s="8">
        <f t="shared" si="2"/>
        <v>247.50750423</v>
      </c>
      <c r="I9" s="8">
        <f t="shared" si="3"/>
        <v>9.5421219095633951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3"/>
      <c r="S9" s="23"/>
    </row>
    <row r="10" spans="1:19" ht="15" customHeight="1">
      <c r="A10" s="1"/>
      <c r="B10" s="9" t="s">
        <v>7</v>
      </c>
      <c r="C10" s="10">
        <v>1208.46337505</v>
      </c>
      <c r="D10" s="10">
        <v>1284.62239163</v>
      </c>
      <c r="E10" s="10">
        <v>1290.4314584600002</v>
      </c>
      <c r="F10" s="10">
        <f t="shared" si="0"/>
        <v>5.8090668300001198</v>
      </c>
      <c r="G10" s="10">
        <f t="shared" si="1"/>
        <v>0.45220034057083924</v>
      </c>
      <c r="H10" s="10">
        <f t="shared" si="2"/>
        <v>81.96808341000019</v>
      </c>
      <c r="I10" s="10">
        <f t="shared" si="3"/>
        <v>6.782835549865859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>
      <c r="A11" s="1"/>
      <c r="B11" s="9" t="s">
        <v>8</v>
      </c>
      <c r="C11" s="10">
        <v>1385.3779798999999</v>
      </c>
      <c r="D11" s="10">
        <v>1462.97047456</v>
      </c>
      <c r="E11" s="10">
        <v>1550.9174007199999</v>
      </c>
      <c r="F11" s="10">
        <f t="shared" si="0"/>
        <v>87.946926159999975</v>
      </c>
      <c r="G11" s="10">
        <f t="shared" si="1"/>
        <v>6.0115311750533253</v>
      </c>
      <c r="H11" s="10">
        <f t="shared" si="2"/>
        <v>165.53942082000003</v>
      </c>
      <c r="I11" s="10">
        <f t="shared" si="3"/>
        <v>11.949043742701114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>
      <c r="A12" s="1"/>
      <c r="B12" s="7" t="s">
        <v>9</v>
      </c>
      <c r="C12" s="8">
        <f>SUM(C13:C15)</f>
        <v>2507.4089389199999</v>
      </c>
      <c r="D12" s="8">
        <f>SUM(D13:D15)</f>
        <v>2592.4246262199999</v>
      </c>
      <c r="E12" s="8">
        <f>SUM(E13:E15)</f>
        <v>2687.4524727199996</v>
      </c>
      <c r="F12" s="8">
        <f t="shared" si="0"/>
        <v>95.027846499999669</v>
      </c>
      <c r="G12" s="8">
        <f t="shared" si="1"/>
        <v>3.6655972767300566</v>
      </c>
      <c r="H12" s="8">
        <f t="shared" si="2"/>
        <v>180.04353379999975</v>
      </c>
      <c r="I12" s="8">
        <f t="shared" si="3"/>
        <v>7.1804615116969606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>
      <c r="A13" s="1"/>
      <c r="B13" s="9" t="s">
        <v>7</v>
      </c>
      <c r="C13" s="10">
        <v>824.93813231000001</v>
      </c>
      <c r="D13" s="10">
        <v>844.620409</v>
      </c>
      <c r="E13" s="10">
        <v>899.69635276000008</v>
      </c>
      <c r="F13" s="10">
        <f t="shared" si="0"/>
        <v>55.075943760000087</v>
      </c>
      <c r="G13" s="10">
        <f t="shared" si="1"/>
        <v>6.5207924380146123</v>
      </c>
      <c r="H13" s="10">
        <f t="shared" si="2"/>
        <v>74.758220450000067</v>
      </c>
      <c r="I13" s="10">
        <f t="shared" si="3"/>
        <v>9.0622820696457982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10</v>
      </c>
      <c r="C14" s="10">
        <v>1130.6687829499999</v>
      </c>
      <c r="D14" s="10">
        <v>1179.6482805399999</v>
      </c>
      <c r="E14" s="10">
        <v>1203.3623952999999</v>
      </c>
      <c r="F14" s="10">
        <f t="shared" si="0"/>
        <v>23.714114760000029</v>
      </c>
      <c r="G14" s="10">
        <f t="shared" si="1"/>
        <v>2.0102699381839959</v>
      </c>
      <c r="H14" s="10">
        <f t="shared" si="2"/>
        <v>72.693612349999967</v>
      </c>
      <c r="I14" s="10">
        <f t="shared" si="3"/>
        <v>6.4292579264757679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11</v>
      </c>
      <c r="C15" s="10">
        <v>551.80202365999992</v>
      </c>
      <c r="D15" s="10">
        <v>568.15593668000008</v>
      </c>
      <c r="E15" s="10">
        <v>584.39372465999998</v>
      </c>
      <c r="F15" s="10">
        <f t="shared" si="0"/>
        <v>16.237787979999894</v>
      </c>
      <c r="G15" s="10">
        <f t="shared" si="1"/>
        <v>2.8579808696332307</v>
      </c>
      <c r="H15" s="10">
        <f t="shared" si="2"/>
        <v>32.591701000000057</v>
      </c>
      <c r="I15" s="10">
        <f t="shared" si="3"/>
        <v>5.9064120105659246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>
      <c r="A16" s="1"/>
      <c r="B16" s="7" t="s">
        <v>37</v>
      </c>
      <c r="C16" s="8">
        <v>244.26097737000001</v>
      </c>
      <c r="D16" s="8">
        <v>273.60130220999997</v>
      </c>
      <c r="E16" s="8">
        <v>280.74885212999999</v>
      </c>
      <c r="F16" s="8">
        <f t="shared" si="0"/>
        <v>7.1475499200000172</v>
      </c>
      <c r="G16" s="8">
        <f t="shared" si="1"/>
        <v>2.6123961626885772</v>
      </c>
      <c r="H16" s="8">
        <f t="shared" si="2"/>
        <v>36.487874759999983</v>
      </c>
      <c r="I16" s="8">
        <f t="shared" si="3"/>
        <v>14.938069581507129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12</v>
      </c>
      <c r="C17" s="8">
        <f>SUM(C18:C23)</f>
        <v>174.60761744999999</v>
      </c>
      <c r="D17" s="8">
        <f>SUM(D18:D23)</f>
        <v>182.67901585999996</v>
      </c>
      <c r="E17" s="8">
        <f>SUM(E18:E23)</f>
        <v>181.20154024999999</v>
      </c>
      <c r="F17" s="8">
        <f t="shared" si="0"/>
        <v>-1.4774756099999706</v>
      </c>
      <c r="G17" s="8">
        <f t="shared" si="1"/>
        <v>-0.80878233498491492</v>
      </c>
      <c r="H17" s="8">
        <f t="shared" si="2"/>
        <v>6.5939228000000014</v>
      </c>
      <c r="I17" s="8">
        <f t="shared" si="3"/>
        <v>3.7764233292331668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>
      <c r="A18" s="1"/>
      <c r="B18" s="9" t="s">
        <v>13</v>
      </c>
      <c r="C18" s="10">
        <f>40.2494526 - 17.75756383</f>
        <v>22.491888769999999</v>
      </c>
      <c r="D18" s="10">
        <v>23.520925519999999</v>
      </c>
      <c r="E18" s="10">
        <v>22.151216990000002</v>
      </c>
      <c r="F18" s="10">
        <f t="shared" si="0"/>
        <v>-1.3697085299999969</v>
      </c>
      <c r="G18" s="10">
        <f t="shared" si="1"/>
        <v>-5.8233615375182612</v>
      </c>
      <c r="H18" s="10">
        <f t="shared" si="2"/>
        <v>-0.34067177999999743</v>
      </c>
      <c r="I18" s="10">
        <f t="shared" si="3"/>
        <v>-1.5146428273929144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14</v>
      </c>
      <c r="C19" s="10">
        <f>60.44972453 + 17.75756383</f>
        <v>78.207288359999993</v>
      </c>
      <c r="D19" s="10">
        <v>82.24552426999999</v>
      </c>
      <c r="E19" s="10">
        <v>77.514476590000001</v>
      </c>
      <c r="F19" s="10">
        <f t="shared" si="0"/>
        <v>-4.731047679999989</v>
      </c>
      <c r="G19" s="10">
        <f t="shared" si="1"/>
        <v>-5.7523466741711733</v>
      </c>
      <c r="H19" s="10">
        <f t="shared" si="2"/>
        <v>-0.69281176999999161</v>
      </c>
      <c r="I19" s="10">
        <f t="shared" si="3"/>
        <v>-0.88586599091746288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15</v>
      </c>
      <c r="C20" s="10">
        <v>19.847973630000002</v>
      </c>
      <c r="D20" s="10">
        <v>21.396307950000001</v>
      </c>
      <c r="E20" s="10">
        <v>21.572334080000001</v>
      </c>
      <c r="F20" s="10">
        <f t="shared" si="0"/>
        <v>0.17602613000000034</v>
      </c>
      <c r="G20" s="10">
        <f t="shared" si="1"/>
        <v>0.82269394519534544</v>
      </c>
      <c r="H20" s="10">
        <f t="shared" si="2"/>
        <v>1.7243604499999989</v>
      </c>
      <c r="I20" s="10">
        <f t="shared" si="3"/>
        <v>8.6878412987895466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16</v>
      </c>
      <c r="C21" s="10">
        <v>53.323815209999999</v>
      </c>
      <c r="D21" s="10">
        <v>54.720961680000002</v>
      </c>
      <c r="E21" s="10">
        <v>54.62636865999999</v>
      </c>
      <c r="F21" s="10">
        <f t="shared" si="0"/>
        <v>-9.4593020000012018E-2</v>
      </c>
      <c r="G21" s="10">
        <f t="shared" si="1"/>
        <v>-0.17286432309647232</v>
      </c>
      <c r="H21" s="10">
        <f t="shared" si="2"/>
        <v>1.3025534499999907</v>
      </c>
      <c r="I21" s="10">
        <f t="shared" si="3"/>
        <v>2.4427236589697698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17</v>
      </c>
      <c r="C22" s="10">
        <v>0.73665148000000003</v>
      </c>
      <c r="D22" s="10">
        <v>0.79529643999999999</v>
      </c>
      <c r="E22" s="10">
        <v>0.58546352999999995</v>
      </c>
      <c r="F22" s="10">
        <f t="shared" si="0"/>
        <v>-0.20983291000000004</v>
      </c>
      <c r="G22" s="10">
        <f t="shared" si="1"/>
        <v>-26.384238561409884</v>
      </c>
      <c r="H22" s="10">
        <f t="shared" si="2"/>
        <v>-0.15118795000000007</v>
      </c>
      <c r="I22" s="10">
        <f t="shared" si="3"/>
        <v>-20.523674234659797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18</v>
      </c>
      <c r="C23" s="10">
        <v>0</v>
      </c>
      <c r="D23" s="10">
        <v>0</v>
      </c>
      <c r="E23" s="10">
        <v>4.7516804000000006</v>
      </c>
      <c r="F23" s="10">
        <f t="shared" si="0"/>
        <v>4.7516804000000006</v>
      </c>
      <c r="G23" s="10" t="str">
        <f t="shared" si="1"/>
        <v/>
      </c>
      <c r="H23" s="10">
        <f t="shared" si="2"/>
        <v>4.7516804000000006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>
      <c r="A24" s="1"/>
      <c r="B24" s="7" t="s">
        <v>19</v>
      </c>
      <c r="C24" s="8">
        <f>SUM(C25:C29,C32)</f>
        <v>81.178751329999997</v>
      </c>
      <c r="D24" s="8">
        <f t="shared" ref="D24:E24" si="4">SUM(D25:D29,D32)</f>
        <v>82.972868759999997</v>
      </c>
      <c r="E24" s="8">
        <f t="shared" si="4"/>
        <v>95.165254910000002</v>
      </c>
      <c r="F24" s="8">
        <f t="shared" si="0"/>
        <v>12.192386150000004</v>
      </c>
      <c r="G24" s="8">
        <f t="shared" si="1"/>
        <v>14.694425216592938</v>
      </c>
      <c r="H24" s="8">
        <f t="shared" si="2"/>
        <v>13.986503580000004</v>
      </c>
      <c r="I24" s="8">
        <f t="shared" si="3"/>
        <v>17.229266711855946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>
      <c r="A25" s="1"/>
      <c r="B25" s="9" t="s">
        <v>20</v>
      </c>
      <c r="C25" s="10">
        <v>43.546035600000003</v>
      </c>
      <c r="D25" s="10">
        <v>45.179537379999999</v>
      </c>
      <c r="E25" s="10">
        <v>54.503833440000001</v>
      </c>
      <c r="F25" s="10">
        <f t="shared" si="0"/>
        <v>9.3242960600000018</v>
      </c>
      <c r="G25" s="10">
        <f t="shared" si="1"/>
        <v>20.638316814920874</v>
      </c>
      <c r="H25" s="10">
        <f t="shared" si="2"/>
        <v>10.957797839999998</v>
      </c>
      <c r="I25" s="10">
        <f t="shared" si="3"/>
        <v>25.163709368758237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.75" hidden="1" customHeight="1">
      <c r="A26" s="20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>
      <c r="A27" s="20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>
      <c r="A28" s="1"/>
      <c r="B28" s="9" t="s">
        <v>23</v>
      </c>
      <c r="C28" s="10">
        <v>20.84951642</v>
      </c>
      <c r="D28" s="10">
        <v>20.988245119999998</v>
      </c>
      <c r="E28" s="10">
        <v>21.09169657</v>
      </c>
      <c r="F28" s="10">
        <f t="shared" si="0"/>
        <v>0.10345145000000144</v>
      </c>
      <c r="G28" s="10">
        <f t="shared" si="1"/>
        <v>0.49290185724685043</v>
      </c>
      <c r="H28" s="10">
        <f t="shared" si="2"/>
        <v>0.24218014999999937</v>
      </c>
      <c r="I28" s="10">
        <f t="shared" si="3"/>
        <v>1.1615624320556752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>
      <c r="A29" s="20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>
      <c r="A30" s="20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>
      <c r="A32" s="1"/>
      <c r="B32" s="9" t="s">
        <v>57</v>
      </c>
      <c r="C32" s="10">
        <v>16.783199310000001</v>
      </c>
      <c r="D32" s="10">
        <v>16.805086259999999</v>
      </c>
      <c r="E32" s="10">
        <v>19.569724900000001</v>
      </c>
      <c r="F32" s="10">
        <f t="shared" si="0"/>
        <v>2.7646386400000011</v>
      </c>
      <c r="G32" s="10">
        <f t="shared" si="1"/>
        <v>16.451201720877101</v>
      </c>
      <c r="H32" s="10">
        <f t="shared" si="2"/>
        <v>2.7865255900000001</v>
      </c>
      <c r="I32" s="10">
        <f t="shared" si="3"/>
        <v>16.60306559274246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>
      <c r="A33" s="1"/>
      <c r="B33" s="7" t="s">
        <v>27</v>
      </c>
      <c r="C33" s="8">
        <f>SUM(C34:C40)</f>
        <v>59.470971529999993</v>
      </c>
      <c r="D33" s="8">
        <f>SUM(D34:D40)</f>
        <v>40.017068590000001</v>
      </c>
      <c r="E33" s="8">
        <f>SUM(E34:E40)</f>
        <v>62.577302589999995</v>
      </c>
      <c r="F33" s="8">
        <f t="shared" si="0"/>
        <v>22.560233999999994</v>
      </c>
      <c r="G33" s="8">
        <f t="shared" si="1"/>
        <v>56.376528303818951</v>
      </c>
      <c r="H33" s="8">
        <f t="shared" si="2"/>
        <v>3.1063310600000023</v>
      </c>
      <c r="I33" s="8">
        <f t="shared" si="3"/>
        <v>5.2232727666690648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>
      <c r="A34" s="1"/>
      <c r="B34" s="9" t="s">
        <v>28</v>
      </c>
      <c r="C34" s="10">
        <v>16.226026770000001</v>
      </c>
      <c r="D34" s="10">
        <v>10.904534369999999</v>
      </c>
      <c r="E34" s="10">
        <v>15.516261479999999</v>
      </c>
      <c r="F34" s="10">
        <f t="shared" si="0"/>
        <v>4.6117271100000004</v>
      </c>
      <c r="G34" s="10">
        <f t="shared" si="1"/>
        <v>42.291829742749492</v>
      </c>
      <c r="H34" s="10">
        <f t="shared" si="2"/>
        <v>-0.70976529000000177</v>
      </c>
      <c r="I34" s="10">
        <f t="shared" si="3"/>
        <v>-4.3742396093680407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>
      <c r="A35" s="1"/>
      <c r="B35" s="9" t="s">
        <v>29</v>
      </c>
      <c r="C35" s="10">
        <v>0</v>
      </c>
      <c r="D35" s="10">
        <v>0</v>
      </c>
      <c r="E35" s="10">
        <v>0</v>
      </c>
      <c r="F35" s="10">
        <f t="shared" si="0"/>
        <v>0</v>
      </c>
      <c r="G35" s="10" t="str">
        <f t="shared" si="1"/>
        <v/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>
      <c r="A36" s="1"/>
      <c r="B36" s="9" t="s">
        <v>30</v>
      </c>
      <c r="C36" s="10">
        <v>43.244908779999996</v>
      </c>
      <c r="D36" s="10">
        <v>29.112534220000001</v>
      </c>
      <c r="E36" s="10">
        <v>46.063413709999999</v>
      </c>
      <c r="F36" s="10">
        <f t="shared" si="0"/>
        <v>16.950879489999998</v>
      </c>
      <c r="G36" s="10">
        <f t="shared" si="1"/>
        <v>58.225365617105652</v>
      </c>
      <c r="H36" s="10">
        <f t="shared" si="2"/>
        <v>2.8185049300000031</v>
      </c>
      <c r="I36" s="10">
        <f t="shared" si="3"/>
        <v>6.5175416240061805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31</v>
      </c>
      <c r="C37" s="10">
        <v>0</v>
      </c>
      <c r="D37" s="10">
        <v>0</v>
      </c>
      <c r="E37" s="10">
        <v>0.99741411000000002</v>
      </c>
      <c r="F37" s="10">
        <f t="shared" si="0"/>
        <v>0.99741411000000002</v>
      </c>
      <c r="G37" s="10" t="str">
        <f t="shared" si="1"/>
        <v/>
      </c>
      <c r="H37" s="10">
        <f t="shared" si="2"/>
        <v>0.99741411000000002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4.25" hidden="1" customHeight="1">
      <c r="A38" s="20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4.25" hidden="1" customHeight="1">
      <c r="A39" s="20"/>
      <c r="B39" s="9" t="s">
        <v>33</v>
      </c>
      <c r="C39" s="10">
        <v>3.5979999999999998E-5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1.7731000000000002E-4</v>
      </c>
      <c r="I39" s="10">
        <f t="shared" si="3"/>
        <v>492.80155642023357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4.25" hidden="1" customHeight="1">
      <c r="A40" s="20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>
      <c r="A41" s="1"/>
      <c r="B41" s="3" t="s">
        <v>35</v>
      </c>
      <c r="C41" s="5">
        <f>SUM(C42:C43,C46,C48:C50)</f>
        <v>217.61503295</v>
      </c>
      <c r="D41" s="5">
        <v>433.61342538999997</v>
      </c>
      <c r="E41" s="5">
        <f>SUM(E42:E43,E46,E48:E50)</f>
        <v>232.96579845000002</v>
      </c>
      <c r="F41" s="5">
        <f t="shared" si="0"/>
        <v>-200.64762693999995</v>
      </c>
      <c r="G41" s="5">
        <f t="shared" si="1"/>
        <v>-46.27338896611279</v>
      </c>
      <c r="H41" s="5">
        <f t="shared" si="2"/>
        <v>15.350765500000023</v>
      </c>
      <c r="I41" s="5">
        <f t="shared" si="3"/>
        <v>7.0540923997319007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>
      <c r="A42" s="1"/>
      <c r="B42" s="7" t="s">
        <v>54</v>
      </c>
      <c r="C42" s="8">
        <v>41.09558981</v>
      </c>
      <c r="D42" s="8"/>
      <c r="E42" s="8">
        <v>44.201442849999999</v>
      </c>
      <c r="F42" s="8">
        <f t="shared" si="0"/>
        <v>44.201442849999999</v>
      </c>
      <c r="G42" s="8" t="str">
        <f t="shared" si="1"/>
        <v/>
      </c>
      <c r="H42" s="8">
        <f t="shared" si="2"/>
        <v>3.1058530399999995</v>
      </c>
      <c r="I42" s="8">
        <f t="shared" si="3"/>
        <v>7.5576310118908099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>
      <c r="A43" s="1"/>
      <c r="B43" s="7" t="s">
        <v>62</v>
      </c>
      <c r="C43" s="8">
        <f>SUM(C44:C45)</f>
        <v>33.893967109999998</v>
      </c>
      <c r="E43" s="8">
        <f>SUM(E44:E45)</f>
        <v>40.663787640000002</v>
      </c>
      <c r="F43" s="8">
        <f t="shared" si="0"/>
        <v>40.663787640000002</v>
      </c>
      <c r="G43" s="8" t="str">
        <f t="shared" si="1"/>
        <v/>
      </c>
      <c r="H43" s="8">
        <f t="shared" si="2"/>
        <v>6.7698205300000041</v>
      </c>
      <c r="I43" s="8">
        <f t="shared" si="3"/>
        <v>19.973526580789805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>
      <c r="A44" s="1"/>
      <c r="B44" s="11" t="s">
        <v>63</v>
      </c>
      <c r="C44" s="10">
        <v>33.864659670000002</v>
      </c>
      <c r="D44" s="10"/>
      <c r="E44" s="10">
        <v>40.598562860000001</v>
      </c>
      <c r="F44" s="10">
        <f t="shared" si="0"/>
        <v>40.598562860000001</v>
      </c>
      <c r="G44" s="10" t="str">
        <f t="shared" si="1"/>
        <v/>
      </c>
      <c r="H44" s="10">
        <f t="shared" si="2"/>
        <v>6.7339031899999995</v>
      </c>
      <c r="I44" s="10">
        <f t="shared" si="3"/>
        <v>19.884750815805258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>
      <c r="A45" s="1"/>
      <c r="B45" s="11" t="s">
        <v>64</v>
      </c>
      <c r="C45" s="10">
        <v>2.9307440000000001E-2</v>
      </c>
      <c r="E45" s="10">
        <v>6.5224779999999996E-2</v>
      </c>
      <c r="F45" s="10">
        <f t="shared" si="0"/>
        <v>6.5224779999999996E-2</v>
      </c>
      <c r="G45" s="10" t="str">
        <f t="shared" si="1"/>
        <v/>
      </c>
      <c r="H45" s="10">
        <f t="shared" si="2"/>
        <v>3.5917339999999992E-2</v>
      </c>
      <c r="I45" s="10">
        <f t="shared" si="3"/>
        <v>122.55365872966041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>
      <c r="A46" s="1"/>
      <c r="B46" s="7" t="s">
        <v>55</v>
      </c>
      <c r="C46" s="8">
        <v>11.742935670000001</v>
      </c>
      <c r="D46" s="8"/>
      <c r="E46" s="8">
        <v>11.86901656</v>
      </c>
      <c r="F46" s="8">
        <f t="shared" si="0"/>
        <v>11.86901656</v>
      </c>
      <c r="G46" s="8" t="str">
        <f t="shared" si="1"/>
        <v/>
      </c>
      <c r="H46" s="8">
        <f t="shared" si="2"/>
        <v>0.126080889999999</v>
      </c>
      <c r="I46" s="8">
        <f t="shared" si="3"/>
        <v>1.0736743651087293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>
      <c r="A47" s="1"/>
      <c r="B47" s="11" t="s">
        <v>58</v>
      </c>
      <c r="C47" s="10">
        <v>4.4435142400000007</v>
      </c>
      <c r="D47" s="10"/>
      <c r="E47" s="10">
        <v>4.7225886099999999</v>
      </c>
      <c r="F47" s="10">
        <f t="shared" si="0"/>
        <v>4.7225886099999999</v>
      </c>
      <c r="G47" s="10" t="str">
        <f t="shared" si="1"/>
        <v/>
      </c>
      <c r="H47" s="10">
        <f t="shared" si="2"/>
        <v>0.27907436999999913</v>
      </c>
      <c r="I47" s="10">
        <f t="shared" si="3"/>
        <v>6.2804878059758193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>
      <c r="A48" s="1"/>
      <c r="B48" s="7" t="s">
        <v>59</v>
      </c>
      <c r="C48" s="8">
        <v>74.823964669999995</v>
      </c>
      <c r="D48" s="8"/>
      <c r="E48" s="8">
        <v>80.082840849999997</v>
      </c>
      <c r="F48" s="8">
        <f t="shared" si="0"/>
        <v>80.082840849999997</v>
      </c>
      <c r="G48" s="8" t="str">
        <f t="shared" si="1"/>
        <v/>
      </c>
      <c r="H48" s="8">
        <f t="shared" si="2"/>
        <v>5.2588761800000015</v>
      </c>
      <c r="I48" s="8">
        <f t="shared" si="3"/>
        <v>7.0283313684238662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56</v>
      </c>
      <c r="C49" s="8">
        <v>17.039763929999999</v>
      </c>
      <c r="D49" s="8"/>
      <c r="E49" s="8">
        <v>15.39752799</v>
      </c>
      <c r="F49" s="8">
        <f t="shared" si="0"/>
        <v>15.39752799</v>
      </c>
      <c r="G49" s="8" t="str">
        <f t="shared" si="1"/>
        <v/>
      </c>
      <c r="H49" s="8">
        <f t="shared" si="2"/>
        <v>-1.6422359399999991</v>
      </c>
      <c r="I49" s="8">
        <f t="shared" si="3"/>
        <v>-9.6376683781909591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60</v>
      </c>
      <c r="C50" s="8">
        <v>39.018811759999998</v>
      </c>
      <c r="D50" s="8"/>
      <c r="E50" s="8">
        <v>40.751182560000004</v>
      </c>
      <c r="F50" s="8">
        <f t="shared" si="0"/>
        <v>40.751182560000004</v>
      </c>
      <c r="G50" s="8" t="str">
        <f t="shared" si="1"/>
        <v/>
      </c>
      <c r="H50" s="8">
        <f t="shared" si="2"/>
        <v>1.7323708000000053</v>
      </c>
      <c r="I50" s="8">
        <f t="shared" si="3"/>
        <v>4.4398348433971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>
      <c r="A51" s="1"/>
      <c r="B51" s="17"/>
      <c r="C51" s="18"/>
      <c r="D51" s="18"/>
      <c r="E51" s="18"/>
      <c r="F51" s="18"/>
      <c r="G51" s="18"/>
      <c r="H51" s="18"/>
      <c r="I51" s="19"/>
      <c r="J51" s="1"/>
      <c r="K51" s="6"/>
      <c r="L51" s="6"/>
      <c r="M51" s="6"/>
      <c r="N51" s="6"/>
    </row>
    <row r="52" spans="1:14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5" customHeight="1">
      <c r="A53" s="1"/>
      <c r="B53" s="12" t="s">
        <v>72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0" customHeight="1">
      <c r="A54" s="1"/>
      <c r="B54" s="44" t="s">
        <v>67</v>
      </c>
      <c r="C54" s="44"/>
      <c r="D54" s="44"/>
      <c r="E54" s="44"/>
      <c r="F54" s="44"/>
      <c r="G54" s="44"/>
      <c r="H54" s="44"/>
      <c r="I54" s="44"/>
      <c r="J54" s="1"/>
      <c r="K54" s="1"/>
    </row>
    <row r="55" spans="1:14" ht="39.75" customHeight="1">
      <c r="A55" s="1"/>
      <c r="B55" s="44" t="s">
        <v>68</v>
      </c>
      <c r="C55" s="44"/>
      <c r="D55" s="44"/>
      <c r="E55" s="44"/>
      <c r="F55" s="44"/>
      <c r="G55" s="44"/>
      <c r="H55" s="44"/>
      <c r="I55" s="44"/>
      <c r="J55" s="1"/>
      <c r="K55" s="1"/>
      <c r="L55" s="1"/>
    </row>
    <row r="56" spans="1:14" ht="25.5" customHeight="1">
      <c r="A56" s="1"/>
      <c r="B56" s="36"/>
      <c r="C56" s="36"/>
      <c r="D56" s="36"/>
      <c r="E56" s="36"/>
      <c r="F56" s="36"/>
      <c r="G56" s="36"/>
      <c r="H56" s="36"/>
      <c r="I56" s="36"/>
      <c r="J56" s="1"/>
      <c r="K56" s="1"/>
    </row>
    <row r="57" spans="1:14">
      <c r="B57" s="36"/>
      <c r="C57" s="36"/>
      <c r="D57" s="36"/>
      <c r="E57" s="36"/>
      <c r="F57" s="36"/>
      <c r="G57" s="36"/>
      <c r="H57" s="36"/>
      <c r="I57" s="36"/>
      <c r="J57" s="1"/>
      <c r="K57" s="1"/>
    </row>
  </sheetData>
  <mergeCells count="7">
    <mergeCell ref="B55:I55"/>
    <mergeCell ref="B54:I54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2025-09-26T12:48:24Z</cp:lastPrinted>
  <dcterms:created xsi:type="dcterms:W3CDTF">2022-01-04T19:07:22Z</dcterms:created>
  <dcterms:modified xsi:type="dcterms:W3CDTF">2025-10-24T21:37:45Z</dcterms:modified>
</cp:coreProperties>
</file>