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ber.ardon\OneDrive - MH\Desktop\EURO_BONOS\On Hand\Minero\publicaciones DPEF\Archivos publicados\"/>
    </mc:Choice>
  </mc:AlternateContent>
  <xr:revisionPtr revIDLastSave="0" documentId="13_ncr:1_{7588ECA8-D42B-44B2-BA00-120AA138A7AE}" xr6:coauthVersionLast="36" xr6:coauthVersionMax="36" xr10:uidLastSave="{00000000-0000-0000-0000-000000000000}"/>
  <bookViews>
    <workbookView xWindow="0" yWindow="0" windowWidth="21570" windowHeight="7890" tabRatio="594" activeTab="1" xr2:uid="{2048C323-E498-485D-8D27-ECE5AD6F5DF3}"/>
  </bookViews>
  <sheets>
    <sheet name="Ings25xmes" sheetId="14" r:id="rId1"/>
    <sheet name="Ings25vrsPto.eIng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4" l="1"/>
  <c r="C44" i="14"/>
  <c r="C42" i="14"/>
  <c r="C34" i="14"/>
  <c r="C30" i="14"/>
  <c r="C25" i="14"/>
  <c r="C20" i="14"/>
  <c r="C19" i="14"/>
  <c r="C18" i="14"/>
  <c r="C13" i="14"/>
  <c r="E13" i="13"/>
  <c r="E18" i="13"/>
  <c r="E30" i="13"/>
  <c r="E25" i="13" s="1"/>
  <c r="E34" i="13"/>
  <c r="E44" i="13"/>
  <c r="E42" i="13" s="1"/>
  <c r="E52" i="13"/>
  <c r="C20" i="13"/>
  <c r="C19" i="13"/>
  <c r="E52" i="14" l="1"/>
  <c r="F52" i="14"/>
  <c r="G52" i="14"/>
  <c r="H52" i="14"/>
  <c r="I52" i="14"/>
  <c r="J52" i="14"/>
  <c r="K52" i="14"/>
  <c r="L52" i="14"/>
  <c r="M52" i="14"/>
  <c r="N52" i="14"/>
  <c r="O52" i="14"/>
  <c r="D52" i="14"/>
  <c r="M51" i="13" l="1"/>
  <c r="M53" i="13"/>
  <c r="M54" i="13"/>
  <c r="M55" i="13"/>
  <c r="H55" i="13"/>
  <c r="I55" i="13" s="1"/>
  <c r="F55" i="13"/>
  <c r="G55" i="13" s="1"/>
  <c r="H54" i="13"/>
  <c r="I54" i="13" s="1"/>
  <c r="F54" i="13"/>
  <c r="G54" i="13" s="1"/>
  <c r="H53" i="13"/>
  <c r="I53" i="13" s="1"/>
  <c r="F53" i="13"/>
  <c r="G53" i="13" s="1"/>
  <c r="C52" i="13"/>
  <c r="H52" i="13" l="1"/>
  <c r="I52" i="13" s="1"/>
  <c r="F52" i="13"/>
  <c r="G52" i="13" s="1"/>
  <c r="P55" i="14"/>
  <c r="Q55" i="14" s="1"/>
  <c r="R55" i="14" s="1"/>
  <c r="P54" i="14"/>
  <c r="P53" i="14"/>
  <c r="U55" i="14"/>
  <c r="M52" i="13"/>
  <c r="V54" i="14" l="1"/>
  <c r="N55" i="13"/>
  <c r="L53" i="13"/>
  <c r="N53" i="13"/>
  <c r="U53" i="14"/>
  <c r="L54" i="13"/>
  <c r="N54" i="13"/>
  <c r="U54" i="14"/>
  <c r="L55" i="13"/>
  <c r="V55" i="14"/>
  <c r="P52" i="14"/>
  <c r="Q52" i="14" s="1"/>
  <c r="R52" i="14" s="1"/>
  <c r="Q54" i="14"/>
  <c r="R54" i="14" s="1"/>
  <c r="Q53" i="14"/>
  <c r="R53" i="14" s="1"/>
  <c r="V53" i="14" l="1"/>
  <c r="L52" i="13"/>
  <c r="U52" i="14"/>
  <c r="N52" i="13"/>
  <c r="V52" i="14"/>
  <c r="P23" i="14" l="1"/>
  <c r="Q23" i="14" l="1"/>
  <c r="R23" i="14" s="1"/>
  <c r="F14" i="13" l="1"/>
  <c r="G14" i="13" s="1"/>
  <c r="H14" i="13"/>
  <c r="I14" i="13" s="1"/>
  <c r="D13" i="14" l="1"/>
  <c r="D18" i="14"/>
  <c r="D30" i="14"/>
  <c r="D25" i="14" s="1"/>
  <c r="D34" i="14"/>
  <c r="D44" i="14"/>
  <c r="D42" i="14" s="1"/>
  <c r="C44" i="13" l="1"/>
  <c r="C42" i="13" s="1"/>
  <c r="D34" i="13"/>
  <c r="C34" i="13"/>
  <c r="C30" i="13"/>
  <c r="C25" i="13" s="1"/>
  <c r="D25" i="13"/>
  <c r="D18" i="13"/>
  <c r="C18" i="13"/>
  <c r="D13" i="13"/>
  <c r="C13" i="13"/>
  <c r="H25" i="13" l="1"/>
  <c r="I25" i="13" s="1"/>
  <c r="O44" i="14" l="1"/>
  <c r="N44" i="14"/>
  <c r="M44" i="14"/>
  <c r="L44" i="14"/>
  <c r="U28" i="14" l="1"/>
  <c r="U32" i="14"/>
  <c r="U39" i="14"/>
  <c r="P46" i="14"/>
  <c r="Q46" i="14" s="1"/>
  <c r="R46" i="14" s="1"/>
  <c r="P45" i="14"/>
  <c r="Q45" i="14" s="1"/>
  <c r="R45" i="14" s="1"/>
  <c r="O42" i="14"/>
  <c r="N42" i="14"/>
  <c r="M42" i="14"/>
  <c r="L42" i="14"/>
  <c r="K44" i="14"/>
  <c r="K42" i="14" s="1"/>
  <c r="J44" i="14"/>
  <c r="J42" i="14" s="1"/>
  <c r="I44" i="14"/>
  <c r="I42" i="14" s="1"/>
  <c r="H44" i="14"/>
  <c r="H42" i="14" s="1"/>
  <c r="G44" i="14"/>
  <c r="G42" i="14" s="1"/>
  <c r="F44" i="14"/>
  <c r="F42" i="14" s="1"/>
  <c r="E44" i="14"/>
  <c r="E42" i="14" s="1"/>
  <c r="M27" i="13"/>
  <c r="L28" i="13"/>
  <c r="M28" i="13"/>
  <c r="N28" i="13"/>
  <c r="M30" i="13"/>
  <c r="M31" i="13"/>
  <c r="L32" i="13"/>
  <c r="M32" i="13"/>
  <c r="N32" i="13"/>
  <c r="L39" i="13"/>
  <c r="M39" i="13"/>
  <c r="N39" i="13"/>
  <c r="M43" i="13"/>
  <c r="M44" i="13"/>
  <c r="M45" i="13"/>
  <c r="M46" i="13"/>
  <c r="M47" i="13"/>
  <c r="M48" i="13"/>
  <c r="M49" i="13"/>
  <c r="M50" i="13"/>
  <c r="F46" i="13"/>
  <c r="G46" i="13" s="1"/>
  <c r="H46" i="13"/>
  <c r="I46" i="13" s="1"/>
  <c r="H45" i="13"/>
  <c r="I45" i="13" s="1"/>
  <c r="F45" i="13"/>
  <c r="G45" i="13" s="1"/>
  <c r="L45" i="13"/>
  <c r="L44" i="13" l="1"/>
  <c r="L46" i="13"/>
  <c r="N46" i="13"/>
  <c r="N45" i="13"/>
  <c r="U46" i="14"/>
  <c r="U45" i="14"/>
  <c r="U44" i="14" l="1"/>
  <c r="V45" i="14"/>
  <c r="V46" i="14"/>
  <c r="N44" i="13"/>
  <c r="L35" i="13" l="1"/>
  <c r="U35" i="14"/>
  <c r="P44" i="14"/>
  <c r="Q44" i="14" s="1"/>
  <c r="R44" i="14" s="1"/>
  <c r="H44" i="13"/>
  <c r="I44" i="13" s="1"/>
  <c r="F44" i="13"/>
  <c r="G44" i="13" s="1"/>
  <c r="V44" i="14" l="1"/>
  <c r="U27" i="14" l="1"/>
  <c r="L27" i="13"/>
  <c r="F25" i="13" l="1"/>
  <c r="G25" i="13" s="1"/>
  <c r="P51" i="14" l="1"/>
  <c r="P50" i="14"/>
  <c r="P49" i="14"/>
  <c r="P48" i="14"/>
  <c r="P47" i="14"/>
  <c r="P43" i="14"/>
  <c r="P41" i="14"/>
  <c r="P40" i="14"/>
  <c r="P39" i="14"/>
  <c r="P38" i="14"/>
  <c r="P37" i="14"/>
  <c r="P36" i="14"/>
  <c r="P35" i="14"/>
  <c r="P33" i="14"/>
  <c r="P32" i="14"/>
  <c r="P31" i="14"/>
  <c r="P27" i="14"/>
  <c r="P28" i="14"/>
  <c r="P29" i="14"/>
  <c r="P26" i="14"/>
  <c r="P24" i="14"/>
  <c r="P22" i="14"/>
  <c r="P21" i="14"/>
  <c r="P20" i="14"/>
  <c r="P19" i="14"/>
  <c r="P17" i="14"/>
  <c r="P15" i="14"/>
  <c r="P16" i="14"/>
  <c r="P14" i="14"/>
  <c r="F51" i="13" l="1"/>
  <c r="F50" i="13"/>
  <c r="F49" i="13"/>
  <c r="F48" i="13"/>
  <c r="F47" i="13"/>
  <c r="F43" i="13"/>
  <c r="F42" i="13"/>
  <c r="F41" i="13"/>
  <c r="F40" i="13"/>
  <c r="F39" i="13"/>
  <c r="F38" i="13"/>
  <c r="F37" i="13"/>
  <c r="F36" i="13"/>
  <c r="F35" i="13"/>
  <c r="F33" i="13"/>
  <c r="F32" i="13"/>
  <c r="F31" i="13"/>
  <c r="F30" i="13"/>
  <c r="F29" i="13"/>
  <c r="F28" i="13"/>
  <c r="F27" i="13"/>
  <c r="F26" i="13"/>
  <c r="F24" i="13"/>
  <c r="G24" i="13" s="1"/>
  <c r="F23" i="13"/>
  <c r="F22" i="13"/>
  <c r="F21" i="13"/>
  <c r="F20" i="13"/>
  <c r="F19" i="13"/>
  <c r="F17" i="13"/>
  <c r="F16" i="13"/>
  <c r="F15" i="13"/>
  <c r="F13" i="13"/>
  <c r="F12" i="13"/>
  <c r="F11" i="13"/>
  <c r="F18" i="13" l="1"/>
  <c r="F34" i="13"/>
  <c r="N27" i="13" l="1"/>
  <c r="O30" i="14"/>
  <c r="Q33" i="14" l="1"/>
  <c r="R33" i="14" s="1"/>
  <c r="G33" i="13"/>
  <c r="H33" i="13"/>
  <c r="I33" i="13" s="1"/>
  <c r="M33" i="13"/>
  <c r="M42" i="13"/>
  <c r="M41" i="13"/>
  <c r="M40" i="13"/>
  <c r="M38" i="13"/>
  <c r="M37" i="13"/>
  <c r="M36" i="13"/>
  <c r="M35" i="13"/>
  <c r="M29" i="13"/>
  <c r="M26" i="13"/>
  <c r="M24" i="13"/>
  <c r="M23" i="13"/>
  <c r="U23" i="14"/>
  <c r="M22" i="13"/>
  <c r="M21" i="13"/>
  <c r="M20" i="13"/>
  <c r="M19" i="13"/>
  <c r="M17" i="13"/>
  <c r="M15" i="13"/>
  <c r="M16" i="13"/>
  <c r="M14" i="13"/>
  <c r="M12" i="13"/>
  <c r="M11" i="13"/>
  <c r="H43" i="13"/>
  <c r="I43" i="13" s="1"/>
  <c r="G43" i="13"/>
  <c r="H47" i="13"/>
  <c r="I47" i="13" s="1"/>
  <c r="G47" i="13"/>
  <c r="H48" i="13"/>
  <c r="I48" i="13" s="1"/>
  <c r="G48" i="13"/>
  <c r="H49" i="13"/>
  <c r="I49" i="13" s="1"/>
  <c r="G49" i="13"/>
  <c r="Q47" i="14"/>
  <c r="R47" i="14" s="1"/>
  <c r="Q48" i="14"/>
  <c r="R48" i="14" s="1"/>
  <c r="Q49" i="14"/>
  <c r="R49" i="14" s="1"/>
  <c r="Q50" i="14"/>
  <c r="R50" i="14" s="1"/>
  <c r="N51" i="13" l="1"/>
  <c r="L51" i="13"/>
  <c r="V39" i="14"/>
  <c r="V28" i="14"/>
  <c r="V40" i="14"/>
  <c r="V27" i="14"/>
  <c r="V41" i="14"/>
  <c r="L17" i="13"/>
  <c r="U17" i="14"/>
  <c r="U16" i="14"/>
  <c r="L16" i="13"/>
  <c r="N17" i="13"/>
  <c r="N14" i="13"/>
  <c r="U15" i="14"/>
  <c r="L15" i="13"/>
  <c r="U21" i="14"/>
  <c r="L21" i="13"/>
  <c r="N19" i="13"/>
  <c r="N26" i="13"/>
  <c r="L41" i="13"/>
  <c r="U41" i="14"/>
  <c r="N43" i="13"/>
  <c r="L49" i="13"/>
  <c r="U49" i="14"/>
  <c r="U33" i="14"/>
  <c r="L33" i="13"/>
  <c r="N16" i="13"/>
  <c r="L29" i="13"/>
  <c r="U29" i="14"/>
  <c r="N11" i="13"/>
  <c r="N21" i="13"/>
  <c r="N23" i="13"/>
  <c r="N36" i="13"/>
  <c r="N38" i="13"/>
  <c r="L47" i="13"/>
  <c r="U47" i="14"/>
  <c r="N33" i="13"/>
  <c r="U22" i="14"/>
  <c r="L22" i="13"/>
  <c r="N29" i="13"/>
  <c r="N40" i="13"/>
  <c r="N47" i="13"/>
  <c r="U51" i="14"/>
  <c r="N20" i="13"/>
  <c r="N35" i="13"/>
  <c r="N49" i="13"/>
  <c r="N12" i="13"/>
  <c r="N24" i="13"/>
  <c r="L11" i="13"/>
  <c r="U11" i="14"/>
  <c r="U14" i="14"/>
  <c r="L14" i="13"/>
  <c r="N15" i="13"/>
  <c r="L19" i="13"/>
  <c r="U19" i="14"/>
  <c r="L23" i="13"/>
  <c r="U26" i="14"/>
  <c r="L26" i="13"/>
  <c r="L25" i="13"/>
  <c r="L31" i="13"/>
  <c r="U31" i="14"/>
  <c r="U36" i="14"/>
  <c r="L36" i="13"/>
  <c r="L38" i="13"/>
  <c r="U38" i="14"/>
  <c r="N41" i="13"/>
  <c r="U48" i="14"/>
  <c r="L48" i="13"/>
  <c r="N50" i="13"/>
  <c r="L37" i="13"/>
  <c r="U37" i="14"/>
  <c r="N22" i="13"/>
  <c r="U12" i="14"/>
  <c r="L12" i="13"/>
  <c r="L20" i="13"/>
  <c r="U20" i="14"/>
  <c r="U24" i="14"/>
  <c r="L24" i="13"/>
  <c r="N31" i="13"/>
  <c r="N37" i="13"/>
  <c r="U40" i="14"/>
  <c r="L40" i="13"/>
  <c r="L43" i="13"/>
  <c r="U43" i="14"/>
  <c r="N48" i="13"/>
  <c r="L50" i="13"/>
  <c r="U50" i="14"/>
  <c r="M25" i="13"/>
  <c r="M13" i="13"/>
  <c r="P42" i="14"/>
  <c r="M34" i="13"/>
  <c r="M18" i="13"/>
  <c r="V23" i="14"/>
  <c r="V24" i="14" l="1"/>
  <c r="V26" i="14"/>
  <c r="V49" i="14"/>
  <c r="V43" i="14"/>
  <c r="V51" i="14"/>
  <c r="V17" i="14"/>
  <c r="V22" i="14"/>
  <c r="V21" i="14"/>
  <c r="V37" i="14"/>
  <c r="V35" i="14"/>
  <c r="V33" i="14"/>
  <c r="V19" i="14"/>
  <c r="V29" i="14"/>
  <c r="V36" i="14"/>
  <c r="V48" i="14"/>
  <c r="V15" i="14"/>
  <c r="V38" i="14"/>
  <c r="V50" i="14"/>
  <c r="V14" i="14"/>
  <c r="V32" i="14"/>
  <c r="V16" i="14"/>
  <c r="V31" i="14"/>
  <c r="V20" i="14"/>
  <c r="V47" i="14"/>
  <c r="N30" i="13"/>
  <c r="N18" i="13"/>
  <c r="U42" i="14"/>
  <c r="L42" i="13"/>
  <c r="N34" i="13"/>
  <c r="U34" i="14"/>
  <c r="L34" i="13"/>
  <c r="U25" i="14"/>
  <c r="U18" i="14"/>
  <c r="L18" i="13"/>
  <c r="U30" i="14"/>
  <c r="L30" i="13"/>
  <c r="N42" i="13"/>
  <c r="L13" i="13"/>
  <c r="U13" i="14"/>
  <c r="N13" i="13"/>
  <c r="N25" i="13" l="1"/>
  <c r="V42" i="14"/>
  <c r="F30" i="14" l="1"/>
  <c r="F25" i="14" s="1"/>
  <c r="G30" i="14"/>
  <c r="G25" i="14" s="1"/>
  <c r="H30" i="14"/>
  <c r="H25" i="14" s="1"/>
  <c r="I30" i="14"/>
  <c r="I25" i="14" s="1"/>
  <c r="J30" i="14"/>
  <c r="J25" i="14" s="1"/>
  <c r="K30" i="14"/>
  <c r="K25" i="14" s="1"/>
  <c r="L30" i="14"/>
  <c r="L25" i="14" s="1"/>
  <c r="M30" i="14"/>
  <c r="M25" i="14" s="1"/>
  <c r="N30" i="14"/>
  <c r="N25" i="14" s="1"/>
  <c r="O25" i="14"/>
  <c r="O34" i="14"/>
  <c r="N34" i="14"/>
  <c r="M34" i="14"/>
  <c r="L34" i="14"/>
  <c r="K34" i="14"/>
  <c r="J34" i="14"/>
  <c r="I34" i="14"/>
  <c r="H34" i="14"/>
  <c r="G34" i="14"/>
  <c r="F34" i="14"/>
  <c r="E34" i="14"/>
  <c r="E30" i="14"/>
  <c r="E25" i="14" s="1"/>
  <c r="O18" i="14"/>
  <c r="N18" i="14"/>
  <c r="M18" i="14"/>
  <c r="L18" i="14"/>
  <c r="K18" i="14"/>
  <c r="J18" i="14"/>
  <c r="I18" i="14"/>
  <c r="H18" i="14"/>
  <c r="G18" i="14"/>
  <c r="F18" i="14"/>
  <c r="E18" i="14"/>
  <c r="O13" i="14"/>
  <c r="N13" i="14"/>
  <c r="M13" i="14"/>
  <c r="L13" i="14"/>
  <c r="K13" i="14"/>
  <c r="J13" i="14"/>
  <c r="I13" i="14"/>
  <c r="H13" i="14"/>
  <c r="G13" i="14"/>
  <c r="F13" i="14"/>
  <c r="E13" i="14"/>
  <c r="P12" i="14"/>
  <c r="V12" i="14" s="1"/>
  <c r="P11" i="14"/>
  <c r="V11" i="14" s="1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U10" i="14" s="1"/>
  <c r="Q51" i="14" l="1"/>
  <c r="R51" i="14" s="1"/>
  <c r="Q43" i="14"/>
  <c r="R43" i="14" s="1"/>
  <c r="Q38" i="14"/>
  <c r="R38" i="14" s="1"/>
  <c r="Q39" i="14"/>
  <c r="R39" i="14" s="1"/>
  <c r="Q35" i="14"/>
  <c r="R35" i="14" s="1"/>
  <c r="Q41" i="14"/>
  <c r="R41" i="14" s="1"/>
  <c r="Q36" i="14"/>
  <c r="R36" i="14" s="1"/>
  <c r="Q37" i="14"/>
  <c r="R37" i="14" s="1"/>
  <c r="Q31" i="14"/>
  <c r="R31" i="14" s="1"/>
  <c r="Q27" i="14"/>
  <c r="R27" i="14" s="1"/>
  <c r="Q28" i="14"/>
  <c r="R28" i="14" s="1"/>
  <c r="Q29" i="14"/>
  <c r="R29" i="14" s="1"/>
  <c r="Q26" i="14"/>
  <c r="Q20" i="14"/>
  <c r="R20" i="14" s="1"/>
  <c r="Q21" i="14"/>
  <c r="R21" i="14" s="1"/>
  <c r="Q22" i="14"/>
  <c r="R22" i="14" s="1"/>
  <c r="Q19" i="14"/>
  <c r="R19" i="14" s="1"/>
  <c r="Q15" i="14"/>
  <c r="R15" i="14" s="1"/>
  <c r="Q14" i="14"/>
  <c r="R14" i="14" s="1"/>
  <c r="Q16" i="14"/>
  <c r="R16" i="14" s="1"/>
  <c r="Q12" i="14"/>
  <c r="R12" i="14" s="1"/>
  <c r="Q11" i="14"/>
  <c r="R11" i="14" s="1"/>
  <c r="E9" i="14"/>
  <c r="D9" i="14"/>
  <c r="M9" i="14"/>
  <c r="P18" i="14"/>
  <c r="V18" i="14" s="1"/>
  <c r="C9" i="14"/>
  <c r="P34" i="14"/>
  <c r="V34" i="14" s="1"/>
  <c r="G9" i="14"/>
  <c r="P30" i="14"/>
  <c r="V30" i="14" s="1"/>
  <c r="J9" i="14"/>
  <c r="P13" i="14"/>
  <c r="V13" i="14" s="1"/>
  <c r="P10" i="14"/>
  <c r="V10" i="14" s="1"/>
  <c r="F9" i="14"/>
  <c r="L9" i="14"/>
  <c r="I9" i="14"/>
  <c r="O9" i="14"/>
  <c r="K9" i="14"/>
  <c r="H9" i="14"/>
  <c r="N9" i="14"/>
  <c r="P25" i="14"/>
  <c r="V25" i="14" s="1"/>
  <c r="Q17" i="14"/>
  <c r="R17" i="14" s="1"/>
  <c r="Q24" i="14"/>
  <c r="R24" i="14" s="1"/>
  <c r="Q32" i="14"/>
  <c r="R32" i="14" s="1"/>
  <c r="Q40" i="14"/>
  <c r="R40" i="14" s="1"/>
  <c r="I8" i="14" l="1"/>
  <c r="I7" i="14"/>
  <c r="D8" i="14"/>
  <c r="D7" i="14"/>
  <c r="L8" i="14"/>
  <c r="L7" i="14"/>
  <c r="G8" i="14"/>
  <c r="G7" i="14"/>
  <c r="E8" i="14"/>
  <c r="E7" i="14"/>
  <c r="N8" i="14"/>
  <c r="N7" i="14"/>
  <c r="U9" i="14"/>
  <c r="C7" i="14"/>
  <c r="U7" i="14" s="1"/>
  <c r="F8" i="14"/>
  <c r="F7" i="14"/>
  <c r="K8" i="14"/>
  <c r="K7" i="14"/>
  <c r="H8" i="14"/>
  <c r="H7" i="14"/>
  <c r="O8" i="14"/>
  <c r="O7" i="14"/>
  <c r="J8" i="14"/>
  <c r="J7" i="14"/>
  <c r="M8" i="14"/>
  <c r="M7" i="14"/>
  <c r="R26" i="14"/>
  <c r="Q42" i="14"/>
  <c r="R42" i="14" s="1"/>
  <c r="Q34" i="14"/>
  <c r="R34" i="14" s="1"/>
  <c r="Q30" i="14"/>
  <c r="R30" i="14" s="1"/>
  <c r="Q18" i="14"/>
  <c r="R18" i="14" s="1"/>
  <c r="Q13" i="14"/>
  <c r="R13" i="14" s="1"/>
  <c r="Q10" i="14"/>
  <c r="R10" i="14" s="1"/>
  <c r="C8" i="14"/>
  <c r="P9" i="14"/>
  <c r="V9" i="14" s="1"/>
  <c r="Q25" i="14"/>
  <c r="R25" i="14" s="1"/>
  <c r="P8" i="14" l="1"/>
  <c r="V8" i="14" s="1"/>
  <c r="P7" i="14"/>
  <c r="V7" i="14" s="1"/>
  <c r="U8" i="14"/>
  <c r="Q9" i="14"/>
  <c r="R9" i="14" s="1"/>
  <c r="Q8" i="14" l="1"/>
  <c r="R8" i="14" s="1"/>
  <c r="Q7" i="14"/>
  <c r="R7" i="14" s="1"/>
  <c r="H51" i="13"/>
  <c r="I51" i="13" s="1"/>
  <c r="G51" i="13"/>
  <c r="H50" i="13"/>
  <c r="I50" i="13" s="1"/>
  <c r="G50" i="13"/>
  <c r="H41" i="13"/>
  <c r="I41" i="13" s="1"/>
  <c r="G41" i="13"/>
  <c r="H40" i="13"/>
  <c r="I40" i="13" s="1"/>
  <c r="G40" i="13"/>
  <c r="H39" i="13"/>
  <c r="I39" i="13" s="1"/>
  <c r="G39" i="13"/>
  <c r="H38" i="13"/>
  <c r="I38" i="13" s="1"/>
  <c r="G38" i="13"/>
  <c r="H37" i="13"/>
  <c r="I37" i="13" s="1"/>
  <c r="G37" i="13"/>
  <c r="H36" i="13"/>
  <c r="I36" i="13" s="1"/>
  <c r="G36" i="13"/>
  <c r="H35" i="13"/>
  <c r="I35" i="13" s="1"/>
  <c r="G35" i="13"/>
  <c r="H32" i="13"/>
  <c r="I32" i="13" s="1"/>
  <c r="G32" i="13"/>
  <c r="H31" i="13"/>
  <c r="I31" i="13" s="1"/>
  <c r="G31" i="13"/>
  <c r="H29" i="13"/>
  <c r="I29" i="13" s="1"/>
  <c r="G29" i="13"/>
  <c r="H28" i="13"/>
  <c r="I28" i="13" s="1"/>
  <c r="G28" i="13"/>
  <c r="H27" i="13"/>
  <c r="I27" i="13" s="1"/>
  <c r="G27" i="13"/>
  <c r="H26" i="13"/>
  <c r="I26" i="13" s="1"/>
  <c r="G26" i="13"/>
  <c r="H24" i="13"/>
  <c r="I24" i="13" s="1"/>
  <c r="H23" i="13"/>
  <c r="I23" i="13" s="1"/>
  <c r="G23" i="13"/>
  <c r="H22" i="13"/>
  <c r="I22" i="13" s="1"/>
  <c r="G22" i="13"/>
  <c r="H21" i="13"/>
  <c r="I21" i="13" s="1"/>
  <c r="G21" i="13"/>
  <c r="H20" i="13"/>
  <c r="I20" i="13" s="1"/>
  <c r="G20" i="13"/>
  <c r="H19" i="13"/>
  <c r="I19" i="13" s="1"/>
  <c r="G19" i="13"/>
  <c r="H17" i="13"/>
  <c r="I17" i="13" s="1"/>
  <c r="G17" i="13"/>
  <c r="H16" i="13"/>
  <c r="I16" i="13" s="1"/>
  <c r="G16" i="13"/>
  <c r="H15" i="13"/>
  <c r="I15" i="13" s="1"/>
  <c r="G15" i="13"/>
  <c r="H12" i="13"/>
  <c r="I12" i="13" s="1"/>
  <c r="G12" i="13"/>
  <c r="H11" i="13"/>
  <c r="I11" i="13" s="1"/>
  <c r="G11" i="13"/>
  <c r="E10" i="13"/>
  <c r="D10" i="13"/>
  <c r="C10" i="13"/>
  <c r="L10" i="13" l="1"/>
  <c r="C9" i="13"/>
  <c r="C7" i="13" s="1"/>
  <c r="L7" i="13" s="1"/>
  <c r="M10" i="13"/>
  <c r="D9" i="13"/>
  <c r="N10" i="13"/>
  <c r="E9" i="13"/>
  <c r="E7" i="13" s="1"/>
  <c r="H13" i="13"/>
  <c r="I13" i="13" s="1"/>
  <c r="H10" i="13"/>
  <c r="I10" i="13" s="1"/>
  <c r="H30" i="13"/>
  <c r="I30" i="13" s="1"/>
  <c r="G30" i="13"/>
  <c r="H34" i="13"/>
  <c r="I34" i="13" s="1"/>
  <c r="H42" i="13"/>
  <c r="I42" i="13" s="1"/>
  <c r="H18" i="13"/>
  <c r="I18" i="13" s="1"/>
  <c r="G34" i="13"/>
  <c r="G18" i="13"/>
  <c r="F10" i="13"/>
  <c r="G10" i="13" s="1"/>
  <c r="G13" i="13"/>
  <c r="G42" i="13"/>
  <c r="M9" i="13" l="1"/>
  <c r="D7" i="13"/>
  <c r="M7" i="13" s="1"/>
  <c r="H7" i="13"/>
  <c r="I7" i="13" s="1"/>
  <c r="N7" i="13"/>
  <c r="L9" i="13"/>
  <c r="N9" i="13"/>
  <c r="D8" i="13"/>
  <c r="M8" i="13" s="1"/>
  <c r="F7" i="13" l="1"/>
  <c r="G7" i="13" s="1"/>
  <c r="C8" i="13"/>
  <c r="L8" i="13" s="1"/>
  <c r="F9" i="13"/>
  <c r="G9" i="13" s="1"/>
  <c r="H9" i="13"/>
  <c r="I9" i="13" s="1"/>
  <c r="E8" i="13"/>
  <c r="N8" i="13" s="1"/>
  <c r="F8" i="13" l="1"/>
  <c r="G8" i="13" s="1"/>
  <c r="H8" i="13"/>
  <c r="I8" i="13" s="1"/>
</calcChain>
</file>

<file path=xl/sharedStrings.xml><?xml version="1.0" encoding="utf-8"?>
<sst xmlns="http://schemas.openxmlformats.org/spreadsheetml/2006/main" count="142" uniqueCount="82">
  <si>
    <t>(Montos en Millones de US$)</t>
  </si>
  <si>
    <t>Concepto</t>
  </si>
  <si>
    <t>Variaciones</t>
  </si>
  <si>
    <t>Abs.</t>
  </si>
  <si>
    <t>%</t>
  </si>
  <si>
    <t>1. TRIBUTARIOS Y CONTRIBUCIONES</t>
  </si>
  <si>
    <t>IVA</t>
  </si>
  <si>
    <t>Declaraciones</t>
  </si>
  <si>
    <t>Importación</t>
  </si>
  <si>
    <t>IMPUESTO SOBRE LA RENTA</t>
  </si>
  <si>
    <t>Retenciones</t>
  </si>
  <si>
    <t>Pago a Cuenta</t>
  </si>
  <si>
    <t>IMPUESTOS SELECTIVOS AL CONSUMO</t>
  </si>
  <si>
    <t>Productos Alcohólicos</t>
  </si>
  <si>
    <t>Cerveza</t>
  </si>
  <si>
    <t>Cigarrillo</t>
  </si>
  <si>
    <t>Gaseosa y otras bebidas no carbonatadas</t>
  </si>
  <si>
    <t>Armas, munic., explos. Y similares</t>
  </si>
  <si>
    <t>Ad-valorem sobre combustibles</t>
  </si>
  <si>
    <t>OTROS IMP. Y GRAV. DIVERSOS</t>
  </si>
  <si>
    <t>Transferencia de Bienes Raíces</t>
  </si>
  <si>
    <t>Migración y Turismo</t>
  </si>
  <si>
    <t>s/ Llamadas Prov del Exterior</t>
  </si>
  <si>
    <t>Impto. Esp. 1er Matricula</t>
  </si>
  <si>
    <t>Impuesto a operaciones financieras</t>
  </si>
  <si>
    <t>Al cheque y a las transferencias electrónicas</t>
  </si>
  <si>
    <t>Retención para el control de la liquidez (Acreditable)</t>
  </si>
  <si>
    <t>CONTRIBUCIONES ESPECIALES</t>
  </si>
  <si>
    <t>PROMOCION TURISMO</t>
  </si>
  <si>
    <t>FOVIAL</t>
  </si>
  <si>
    <t>TRANSPORTE PUBLICO</t>
  </si>
  <si>
    <t>AZUCAR EXTRAIDA</t>
  </si>
  <si>
    <t>FONAT</t>
  </si>
  <si>
    <t>SEGURIDAD PUBLICA (CESC)</t>
  </si>
  <si>
    <t>SEGURIDAD PUBLICA (Grandes Contribuyentes)</t>
  </si>
  <si>
    <t>2. NO TRIBUTARIOS</t>
  </si>
  <si>
    <t>INGRESOS CORRIENTES Y CONTRIBUCIONES (1+2)</t>
  </si>
  <si>
    <t>DERECHOS ARANCELARIOS A LA IMPORTACION</t>
  </si>
  <si>
    <t xml:space="preserve">Abs. 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</si>
  <si>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</si>
  <si>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</si>
  <si>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</si>
  <si>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</si>
  <si>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</si>
  <si>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</si>
  <si>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</si>
  <si>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</si>
  <si>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</si>
  <si>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</si>
  <si>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</si>
  <si>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</si>
  <si>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INGRESOS CORRIENTES Y CONTRIBUCIONES</t>
  </si>
  <si>
    <t>DERECHOS ARANCELARIOS A LA IMPORT.</t>
  </si>
  <si>
    <t>Los ingresos de la Contribución de Conservación Vial, ya no ingresaran al Fondo General del Estado, las disposiciones vigentes establecen que los sujetos pasivos deberán enterar los fondos a la cuanta bancaria que el FOVIAL designe para tal fin. (Reforma del Art. 26 inciso 4° de la Ley del FOVIAL, D.L. 728, del 26 de abril de 2023; D.O. # 86, Tomo 439, del 12 de mayo de 2023).</t>
  </si>
  <si>
    <t>TASAS Y DERECHOS</t>
  </si>
  <si>
    <t>VENTA DE BIENES Y SERVICIOS</t>
  </si>
  <si>
    <t>TRANSFERENCIAS CORRIENTES</t>
  </si>
  <si>
    <t>Ad-valorem s/Primas de Seguros</t>
  </si>
  <si>
    <t>Del cual: DUI</t>
  </si>
  <si>
    <t>INGRESOS FINANCIEROS Y OTROS</t>
  </si>
  <si>
    <t>OTROS (FEFE)</t>
  </si>
  <si>
    <t>Año 2024</t>
  </si>
  <si>
    <t>CONTRIBUCIONES A LA SEG. SOCIAL</t>
  </si>
  <si>
    <t>Contrib. Patronales del Sector Privado</t>
  </si>
  <si>
    <t>Contrib. Patronales del Sector Público</t>
  </si>
  <si>
    <t>Año 2025</t>
  </si>
  <si>
    <t>Variac. 25 / 24</t>
  </si>
  <si>
    <t>Pto. 2025</t>
  </si>
  <si>
    <t>El presente reporte corresponde a operaciones del Gobierno Central. Los ingresos de la Contribución del FOVIAL, se incluyen en reportes a nivel del Sector Público No Financiero.</t>
  </si>
  <si>
    <t>En los Impuestos Selectivos del año 2024, se realizó una reclasificación por un monto anual de $17.8 millones, en el rubro de Cervezas, los cuales estaban informados erróneamente como Productos Alcohólicos, por parte de los contribuyentes ($9.9 millones en enero y $7.9 millones en abril). Dirección General de Tesorería.</t>
  </si>
  <si>
    <t>VENTA DE ACTIVOS</t>
  </si>
  <si>
    <t>TRANSFERENCIAS DE CAPITAL</t>
  </si>
  <si>
    <t>RECUPERAC. INVERSIONES FIN</t>
  </si>
  <si>
    <t>INGRESOS TOTALES (1+2+3)</t>
  </si>
  <si>
    <t>3. INGRESOS DE CAPITAL</t>
  </si>
  <si>
    <t>RECUPERAC. INVERSIONES FINANCIERAS</t>
  </si>
  <si>
    <t>Al 31 Ago.</t>
  </si>
  <si>
    <t xml:space="preserve">COMPARATIVO ACUMULADO AL 31 DE AGOSTO DE 2025, VRS EJECUTADO  2024 Y PRESUPUESTO 2025 </t>
  </si>
  <si>
    <t xml:space="preserve">INGRESOS AL 31 DE AGOSTO DE 2025, VRS EJECUTADO  2024 </t>
  </si>
  <si>
    <t>Al  31 Ago.</t>
  </si>
  <si>
    <t>Fuente: Dirección General de Tesorería, según reportes definitivos del Departamento de Ingresos Bancarios.</t>
  </si>
  <si>
    <t>Variac. 25/Pto.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</si>
</sst>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#,##0.000000"/>
    <numFmt numFmtId="166" formatCode="_ [$€]* #,##0.00_ ;_ [$€]* \-#,##0.00_ ;_ [$€]* &quot;-&quot;??_ ;_ @_ "/>
    <numFmt numFmtId="167" formatCode="#,"/>
    <numFmt numFmtId="168" formatCode="#,#00"/>
    <numFmt numFmtId="169" formatCode="#.##000"/>
    <numFmt numFmtId="170" formatCode="\$#,#00"/>
    <numFmt numFmtId="171" formatCode="_-* #,##0.00\ _p_t_a_-;\-* #,##0.00\ _p_t_a_-;_-* &quot;-&quot;??\ _p_t_a_-;_-@_-"/>
    <numFmt numFmtId="172" formatCode="0.0%"/>
    <numFmt numFmtId="173" formatCode="#,##0.0000000"/>
  </numFmts>
  <fonts count="20">
    <font>
      <sz val="11"/>
      <color theme="1"/>
      <name val="Calibri"/>
      <family val="2"/>
      <scheme val="minor"/>
    </font>
    <font>
      <sz val="10"/>
      <name val="Museo Sans 100"/>
      <family val="3"/>
    </font>
    <font>
      <b/>
      <sz val="12"/>
      <name val="Museo Sans 100"/>
      <family val="3"/>
    </font>
    <font>
      <b/>
      <sz val="11"/>
      <name val="Museo Sans 100"/>
      <family val="3"/>
    </font>
    <font>
      <b/>
      <u/>
      <sz val="12"/>
      <name val="Museo Sans 100"/>
      <family val="3"/>
    </font>
    <font>
      <b/>
      <u val="singleAccounting"/>
      <sz val="12"/>
      <name val="Museo Sans 100"/>
      <family val="3"/>
    </font>
    <font>
      <sz val="12"/>
      <name val="Museo Sans 100"/>
      <family val="3"/>
    </font>
    <font>
      <b/>
      <sz val="12"/>
      <color indexed="9"/>
      <name val="Museo Sans 100"/>
      <family val="3"/>
    </font>
    <font>
      <b/>
      <sz val="9"/>
      <name val="Museo Sans 100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Courier"/>
      <family val="3"/>
    </font>
    <font>
      <sz val="12"/>
      <name val="Courier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b/>
      <u val="singleAccounting"/>
      <sz val="12"/>
      <color theme="0"/>
      <name val="Museo Sans 100"/>
      <family val="3"/>
    </font>
  </fonts>
  <fills count="6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</patternFill>
    </fill>
  </fills>
  <borders count="9"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34">
    <xf numFmtId="0" fontId="0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" fillId="0" borderId="0">
      <protection locked="0"/>
    </xf>
    <xf numFmtId="167" fontId="14" fillId="0" borderId="0">
      <protection locked="0"/>
    </xf>
    <xf numFmtId="167" fontId="14" fillId="0" borderId="0">
      <protection locked="0"/>
    </xf>
    <xf numFmtId="166" fontId="9" fillId="0" borderId="0" applyFont="0" applyFill="0" applyBorder="0" applyAlignment="0" applyProtection="0"/>
    <xf numFmtId="168" fontId="13" fillId="0" borderId="0">
      <protection locked="0"/>
    </xf>
    <xf numFmtId="169" fontId="13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>
      <protection locked="0"/>
    </xf>
    <xf numFmtId="0" fontId="11" fillId="5" borderId="0" applyNumberFormat="0" applyBorder="0" applyAlignment="0" applyProtection="0"/>
    <xf numFmtId="0" fontId="9" fillId="0" borderId="0"/>
    <xf numFmtId="0" fontId="15" fillId="0" borderId="0"/>
    <xf numFmtId="0" fontId="15" fillId="0" borderId="0"/>
    <xf numFmtId="0" fontId="9" fillId="0" borderId="0"/>
    <xf numFmtId="0" fontId="9" fillId="0" borderId="0"/>
    <xf numFmtId="0" fontId="10" fillId="0" borderId="0"/>
    <xf numFmtId="0" fontId="15" fillId="0" borderId="0"/>
    <xf numFmtId="0" fontId="9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2" fillId="0" borderId="5" applyNumberFormat="0" applyFill="0" applyAlignment="0" applyProtection="0"/>
    <xf numFmtId="167" fontId="13" fillId="0" borderId="6">
      <protection locked="0"/>
    </xf>
    <xf numFmtId="0" fontId="18" fillId="0" borderId="0"/>
    <xf numFmtId="0" fontId="18" fillId="0" borderId="0"/>
    <xf numFmtId="0" fontId="18" fillId="0" borderId="0"/>
  </cellStyleXfs>
  <cellXfs count="50">
    <xf numFmtId="0" fontId="0" fillId="0" borderId="0" xfId="0"/>
    <xf numFmtId="0" fontId="1" fillId="0" borderId="0" xfId="1" applyFont="1" applyFill="1"/>
    <xf numFmtId="0" fontId="1" fillId="0" borderId="0" xfId="1" applyFont="1"/>
    <xf numFmtId="0" fontId="4" fillId="0" borderId="1" xfId="1" applyFont="1" applyFill="1" applyBorder="1"/>
    <xf numFmtId="164" fontId="5" fillId="0" borderId="1" xfId="1" applyNumberFormat="1" applyFont="1" applyFill="1" applyBorder="1" applyAlignment="1"/>
    <xf numFmtId="164" fontId="5" fillId="0" borderId="1" xfId="1" applyNumberFormat="1" applyFont="1" applyFill="1" applyBorder="1"/>
    <xf numFmtId="165" fontId="1" fillId="0" borderId="0" xfId="1" applyNumberFormat="1" applyFont="1" applyFill="1"/>
    <xf numFmtId="0" fontId="2" fillId="0" borderId="1" xfId="1" applyFont="1" applyFill="1" applyBorder="1" applyAlignment="1">
      <alignment horizontal="left" indent="1"/>
    </xf>
    <xf numFmtId="164" fontId="2" fillId="0" borderId="1" xfId="1" applyNumberFormat="1" applyFont="1" applyFill="1" applyBorder="1"/>
    <xf numFmtId="0" fontId="6" fillId="0" borderId="1" xfId="1" applyFont="1" applyFill="1" applyBorder="1" applyAlignment="1">
      <alignment horizontal="left" indent="2"/>
    </xf>
    <xf numFmtId="164" fontId="6" fillId="0" borderId="1" xfId="1" applyNumberFormat="1" applyFont="1" applyFill="1" applyBorder="1"/>
    <xf numFmtId="0" fontId="6" fillId="0" borderId="1" xfId="1" applyFont="1" applyFill="1" applyBorder="1" applyAlignment="1">
      <alignment horizontal="left" indent="3"/>
    </xf>
    <xf numFmtId="0" fontId="8" fillId="0" borderId="0" xfId="1" applyFont="1" applyFill="1" applyBorder="1"/>
    <xf numFmtId="0" fontId="3" fillId="0" borderId="0" xfId="1" applyFont="1" applyAlignment="1"/>
    <xf numFmtId="4" fontId="1" fillId="0" borderId="0" xfId="1" applyNumberFormat="1" applyFont="1"/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4" fontId="2" fillId="0" borderId="0" xfId="1" applyNumberFormat="1" applyFont="1" applyFill="1" applyBorder="1"/>
    <xf numFmtId="164" fontId="7" fillId="0" borderId="0" xfId="1" applyNumberFormat="1" applyFont="1" applyFill="1" applyBorder="1"/>
    <xf numFmtId="0" fontId="1" fillId="4" borderId="0" xfId="1" applyFont="1" applyFill="1"/>
    <xf numFmtId="0" fontId="2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1" fillId="0" borderId="0" xfId="1" applyNumberFormat="1" applyFont="1"/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3" fontId="1" fillId="0" borderId="0" xfId="2" applyFont="1"/>
    <xf numFmtId="0" fontId="2" fillId="3" borderId="0" xfId="1" applyFont="1" applyFill="1" applyBorder="1"/>
    <xf numFmtId="164" fontId="2" fillId="3" borderId="0" xfId="1" applyNumberFormat="1" applyFont="1" applyFill="1" applyBorder="1"/>
    <xf numFmtId="164" fontId="7" fillId="3" borderId="0" xfId="1" applyNumberFormat="1" applyFont="1" applyFill="1" applyBorder="1"/>
    <xf numFmtId="0" fontId="1" fillId="3" borderId="0" xfId="1" applyFont="1" applyFill="1"/>
    <xf numFmtId="172" fontId="1" fillId="0" borderId="0" xfId="3" applyNumberFormat="1" applyFont="1"/>
    <xf numFmtId="173" fontId="1" fillId="0" borderId="0" xfId="1" applyNumberFormat="1" applyFont="1"/>
    <xf numFmtId="164" fontId="1" fillId="0" borderId="0" xfId="1" applyNumberFormat="1" applyFont="1" applyFill="1"/>
    <xf numFmtId="0" fontId="8" fillId="0" borderId="0" xfId="1" applyFont="1" applyFill="1" applyBorder="1" applyAlignment="1">
      <alignment horizontal="justify" vertical="center" wrapText="1"/>
    </xf>
    <xf numFmtId="0" fontId="8" fillId="0" borderId="0" xfId="1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left" indent="1"/>
    </xf>
    <xf numFmtId="164" fontId="19" fillId="0" borderId="1" xfId="1" applyNumberFormat="1" applyFont="1" applyFill="1" applyBorder="1"/>
    <xf numFmtId="0" fontId="8" fillId="0" borderId="0" xfId="1" applyFont="1" applyFill="1" applyBorder="1" applyAlignment="1">
      <alignment horizontal="justify" vertical="center" wrapText="1"/>
    </xf>
    <xf numFmtId="0" fontId="2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justify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34">
    <cellStyle name="Dia" xfId="4" xr:uid="{00000000-0005-0000-0000-000000000000}"/>
    <cellStyle name="Encabez1" xfId="5" xr:uid="{00000000-0005-0000-0000-000001000000}"/>
    <cellStyle name="Encabez2" xfId="6" xr:uid="{00000000-0005-0000-0000-000002000000}"/>
    <cellStyle name="Euro" xfId="7" xr:uid="{00000000-0005-0000-0000-000003000000}"/>
    <cellStyle name="Fijo" xfId="8" xr:uid="{00000000-0005-0000-0000-000004000000}"/>
    <cellStyle name="Financiero" xfId="9" xr:uid="{00000000-0005-0000-0000-000005000000}"/>
    <cellStyle name="Hipervínculo 2" xfId="10" xr:uid="{00000000-0005-0000-0000-000006000000}"/>
    <cellStyle name="Millares 2" xfId="2" xr:uid="{599ABF07-B81E-46E8-8ACE-24B92FEABFC0}"/>
    <cellStyle name="Millares 2 2" xfId="12" xr:uid="{00000000-0005-0000-0000-000008000000}"/>
    <cellStyle name="Millares 2 3" xfId="11" xr:uid="{00000000-0005-0000-0000-000007000000}"/>
    <cellStyle name="Millares 2_CAJAFEB 2010 mod cierre feb" xfId="13" xr:uid="{00000000-0005-0000-0000-000009000000}"/>
    <cellStyle name="Millares 3" xfId="14" xr:uid="{00000000-0005-0000-0000-00000A000000}"/>
    <cellStyle name="Monetario" xfId="15" xr:uid="{00000000-0005-0000-0000-00000B000000}"/>
    <cellStyle name="Neutral 2" xfId="16" xr:uid="{00000000-0005-0000-0000-00003E000000}"/>
    <cellStyle name="Normal" xfId="0" builtinId="0"/>
    <cellStyle name="Normal 10" xfId="33" xr:uid="{00000000-0005-0000-0000-00004F000000}"/>
    <cellStyle name="Normal 2" xfId="1" xr:uid="{34FA7ABE-38E8-4227-AC48-712BAD3581F6}"/>
    <cellStyle name="Normal 2 2" xfId="17" xr:uid="{00000000-0005-0000-0000-00000F000000}"/>
    <cellStyle name="Normal 2 3" xfId="18" xr:uid="{00000000-0005-0000-0000-000010000000}"/>
    <cellStyle name="Normal 2 3 2" xfId="19" xr:uid="{00000000-0005-0000-0000-000011000000}"/>
    <cellStyle name="Normal 2 5" xfId="20" xr:uid="{00000000-0005-0000-0000-000012000000}"/>
    <cellStyle name="Normal 2_CAJA2009" xfId="21" xr:uid="{00000000-0005-0000-0000-000013000000}"/>
    <cellStyle name="Normal 3" xfId="22" xr:uid="{00000000-0005-0000-0000-000014000000}"/>
    <cellStyle name="Normal 4" xfId="23" xr:uid="{00000000-0005-0000-0000-000015000000}"/>
    <cellStyle name="Normal 5" xfId="24" xr:uid="{00000000-0005-0000-0000-000016000000}"/>
    <cellStyle name="Normal 5 2" xfId="25" xr:uid="{00000000-0005-0000-0000-000017000000}"/>
    <cellStyle name="Normal 6" xfId="26" xr:uid="{00000000-0005-0000-0000-000018000000}"/>
    <cellStyle name="Normal 6 2" xfId="27" xr:uid="{00000000-0005-0000-0000-000019000000}"/>
    <cellStyle name="Normal 7" xfId="28" xr:uid="{00000000-0005-0000-0000-00001A000000}"/>
    <cellStyle name="Normal 8" xfId="31" xr:uid="{00000000-0005-0000-0000-00004D000000}"/>
    <cellStyle name="Normal 9" xfId="32" xr:uid="{00000000-0005-0000-0000-00004E000000}"/>
    <cellStyle name="Porcentaje 2" xfId="3" xr:uid="{BDC296CD-51A5-4878-B822-3503ACF7029F}"/>
    <cellStyle name="Total 2" xfId="30" xr:uid="{00000000-0005-0000-0000-000024000000}"/>
    <cellStyle name="Total 3" xfId="29" xr:uid="{00000000-0005-0000-0000-000053000000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E577-C576-4A8A-82B9-5F5F80E1F8C0}">
  <sheetPr codeName="Hoja1">
    <tabColor rgb="FF002060"/>
    <pageSetUpPr fitToPage="1"/>
  </sheetPr>
  <dimension ref="A1:Z79"/>
  <sheetViews>
    <sheetView showGridLines="0" zoomScale="80" zoomScaleNormal="80" zoomScaleSheetLayoutView="70" workbookViewId="0">
      <selection activeCell="W11" sqref="W11"/>
    </sheetView>
  </sheetViews>
  <sheetFormatPr baseColWidth="10" defaultRowHeight="13.5"/>
  <cols>
    <col min="1" max="1" width="1.7109375" style="2" customWidth="1"/>
    <col min="2" max="2" width="62.7109375" style="2" customWidth="1"/>
    <col min="3" max="3" width="14.7109375" style="2" customWidth="1"/>
    <col min="4" max="11" width="12.7109375" style="2" customWidth="1"/>
    <col min="12" max="14" width="7.7109375" style="2" hidden="1" customWidth="1"/>
    <col min="15" max="15" width="0.7109375" style="2" hidden="1" customWidth="1"/>
    <col min="16" max="16" width="14.28515625" style="2" customWidth="1"/>
    <col min="17" max="17" width="9.7109375" style="2" customWidth="1"/>
    <col min="18" max="18" width="12" style="2" customWidth="1"/>
    <col min="19" max="19" width="1.7109375" style="2" customWidth="1"/>
    <col min="20" max="20" width="11.42578125" style="2" customWidth="1"/>
    <col min="21" max="21" width="13.7109375" style="2" hidden="1" customWidth="1"/>
    <col min="22" max="22" width="14.85546875" style="2" hidden="1" customWidth="1"/>
    <col min="23" max="24" width="11.42578125" style="2" customWidth="1"/>
    <col min="25" max="25" width="12.85546875" style="2" bestFit="1" customWidth="1"/>
    <col min="26" max="26" width="15.140625" style="2" bestFit="1" customWidth="1"/>
    <col min="27" max="256" width="11.42578125" style="2"/>
    <col min="257" max="257" width="1.7109375" style="2" customWidth="1"/>
    <col min="258" max="258" width="62.7109375" style="2" customWidth="1"/>
    <col min="259" max="259" width="10.7109375" style="2" customWidth="1"/>
    <col min="260" max="261" width="7.85546875" style="2" customWidth="1"/>
    <col min="262" max="262" width="8" style="2" customWidth="1"/>
    <col min="263" max="271" width="7.7109375" style="2" customWidth="1"/>
    <col min="272" max="272" width="10.7109375" style="2" customWidth="1"/>
    <col min="273" max="274" width="9.7109375" style="2" customWidth="1"/>
    <col min="275" max="275" width="1.7109375" style="2" customWidth="1"/>
    <col min="276" max="276" width="11.42578125" style="2"/>
    <col min="277" max="278" width="13.7109375" style="2" customWidth="1"/>
    <col min="279" max="512" width="11.42578125" style="2"/>
    <col min="513" max="513" width="1.7109375" style="2" customWidth="1"/>
    <col min="514" max="514" width="62.7109375" style="2" customWidth="1"/>
    <col min="515" max="515" width="10.7109375" style="2" customWidth="1"/>
    <col min="516" max="517" width="7.85546875" style="2" customWidth="1"/>
    <col min="518" max="518" width="8" style="2" customWidth="1"/>
    <col min="519" max="527" width="7.7109375" style="2" customWidth="1"/>
    <col min="528" max="528" width="10.7109375" style="2" customWidth="1"/>
    <col min="529" max="530" width="9.7109375" style="2" customWidth="1"/>
    <col min="531" max="531" width="1.7109375" style="2" customWidth="1"/>
    <col min="532" max="532" width="11.42578125" style="2"/>
    <col min="533" max="534" width="13.7109375" style="2" customWidth="1"/>
    <col min="535" max="768" width="11.42578125" style="2"/>
    <col min="769" max="769" width="1.7109375" style="2" customWidth="1"/>
    <col min="770" max="770" width="62.7109375" style="2" customWidth="1"/>
    <col min="771" max="771" width="10.7109375" style="2" customWidth="1"/>
    <col min="772" max="773" width="7.85546875" style="2" customWidth="1"/>
    <col min="774" max="774" width="8" style="2" customWidth="1"/>
    <col min="775" max="783" width="7.7109375" style="2" customWidth="1"/>
    <col min="784" max="784" width="10.7109375" style="2" customWidth="1"/>
    <col min="785" max="786" width="9.7109375" style="2" customWidth="1"/>
    <col min="787" max="787" width="1.7109375" style="2" customWidth="1"/>
    <col min="788" max="788" width="11.42578125" style="2"/>
    <col min="789" max="790" width="13.7109375" style="2" customWidth="1"/>
    <col min="791" max="1024" width="11.42578125" style="2"/>
    <col min="1025" max="1025" width="1.7109375" style="2" customWidth="1"/>
    <col min="1026" max="1026" width="62.7109375" style="2" customWidth="1"/>
    <col min="1027" max="1027" width="10.7109375" style="2" customWidth="1"/>
    <col min="1028" max="1029" width="7.85546875" style="2" customWidth="1"/>
    <col min="1030" max="1030" width="8" style="2" customWidth="1"/>
    <col min="1031" max="1039" width="7.7109375" style="2" customWidth="1"/>
    <col min="1040" max="1040" width="10.7109375" style="2" customWidth="1"/>
    <col min="1041" max="1042" width="9.7109375" style="2" customWidth="1"/>
    <col min="1043" max="1043" width="1.7109375" style="2" customWidth="1"/>
    <col min="1044" max="1044" width="11.42578125" style="2"/>
    <col min="1045" max="1046" width="13.7109375" style="2" customWidth="1"/>
    <col min="1047" max="1280" width="11.42578125" style="2"/>
    <col min="1281" max="1281" width="1.7109375" style="2" customWidth="1"/>
    <col min="1282" max="1282" width="62.7109375" style="2" customWidth="1"/>
    <col min="1283" max="1283" width="10.7109375" style="2" customWidth="1"/>
    <col min="1284" max="1285" width="7.85546875" style="2" customWidth="1"/>
    <col min="1286" max="1286" width="8" style="2" customWidth="1"/>
    <col min="1287" max="1295" width="7.7109375" style="2" customWidth="1"/>
    <col min="1296" max="1296" width="10.7109375" style="2" customWidth="1"/>
    <col min="1297" max="1298" width="9.7109375" style="2" customWidth="1"/>
    <col min="1299" max="1299" width="1.7109375" style="2" customWidth="1"/>
    <col min="1300" max="1300" width="11.42578125" style="2"/>
    <col min="1301" max="1302" width="13.7109375" style="2" customWidth="1"/>
    <col min="1303" max="1536" width="11.42578125" style="2"/>
    <col min="1537" max="1537" width="1.7109375" style="2" customWidth="1"/>
    <col min="1538" max="1538" width="62.7109375" style="2" customWidth="1"/>
    <col min="1539" max="1539" width="10.7109375" style="2" customWidth="1"/>
    <col min="1540" max="1541" width="7.85546875" style="2" customWidth="1"/>
    <col min="1542" max="1542" width="8" style="2" customWidth="1"/>
    <col min="1543" max="1551" width="7.7109375" style="2" customWidth="1"/>
    <col min="1552" max="1552" width="10.7109375" style="2" customWidth="1"/>
    <col min="1553" max="1554" width="9.7109375" style="2" customWidth="1"/>
    <col min="1555" max="1555" width="1.7109375" style="2" customWidth="1"/>
    <col min="1556" max="1556" width="11.42578125" style="2"/>
    <col min="1557" max="1558" width="13.7109375" style="2" customWidth="1"/>
    <col min="1559" max="1792" width="11.42578125" style="2"/>
    <col min="1793" max="1793" width="1.7109375" style="2" customWidth="1"/>
    <col min="1794" max="1794" width="62.7109375" style="2" customWidth="1"/>
    <col min="1795" max="1795" width="10.7109375" style="2" customWidth="1"/>
    <col min="1796" max="1797" width="7.85546875" style="2" customWidth="1"/>
    <col min="1798" max="1798" width="8" style="2" customWidth="1"/>
    <col min="1799" max="1807" width="7.7109375" style="2" customWidth="1"/>
    <col min="1808" max="1808" width="10.7109375" style="2" customWidth="1"/>
    <col min="1809" max="1810" width="9.7109375" style="2" customWidth="1"/>
    <col min="1811" max="1811" width="1.7109375" style="2" customWidth="1"/>
    <col min="1812" max="1812" width="11.42578125" style="2"/>
    <col min="1813" max="1814" width="13.7109375" style="2" customWidth="1"/>
    <col min="1815" max="2048" width="11.42578125" style="2"/>
    <col min="2049" max="2049" width="1.7109375" style="2" customWidth="1"/>
    <col min="2050" max="2050" width="62.7109375" style="2" customWidth="1"/>
    <col min="2051" max="2051" width="10.7109375" style="2" customWidth="1"/>
    <col min="2052" max="2053" width="7.85546875" style="2" customWidth="1"/>
    <col min="2054" max="2054" width="8" style="2" customWidth="1"/>
    <col min="2055" max="2063" width="7.7109375" style="2" customWidth="1"/>
    <col min="2064" max="2064" width="10.7109375" style="2" customWidth="1"/>
    <col min="2065" max="2066" width="9.7109375" style="2" customWidth="1"/>
    <col min="2067" max="2067" width="1.7109375" style="2" customWidth="1"/>
    <col min="2068" max="2068" width="11.42578125" style="2"/>
    <col min="2069" max="2070" width="13.7109375" style="2" customWidth="1"/>
    <col min="2071" max="2304" width="11.42578125" style="2"/>
    <col min="2305" max="2305" width="1.7109375" style="2" customWidth="1"/>
    <col min="2306" max="2306" width="62.7109375" style="2" customWidth="1"/>
    <col min="2307" max="2307" width="10.7109375" style="2" customWidth="1"/>
    <col min="2308" max="2309" width="7.85546875" style="2" customWidth="1"/>
    <col min="2310" max="2310" width="8" style="2" customWidth="1"/>
    <col min="2311" max="2319" width="7.7109375" style="2" customWidth="1"/>
    <col min="2320" max="2320" width="10.7109375" style="2" customWidth="1"/>
    <col min="2321" max="2322" width="9.7109375" style="2" customWidth="1"/>
    <col min="2323" max="2323" width="1.7109375" style="2" customWidth="1"/>
    <col min="2324" max="2324" width="11.42578125" style="2"/>
    <col min="2325" max="2326" width="13.7109375" style="2" customWidth="1"/>
    <col min="2327" max="2560" width="11.42578125" style="2"/>
    <col min="2561" max="2561" width="1.7109375" style="2" customWidth="1"/>
    <col min="2562" max="2562" width="62.7109375" style="2" customWidth="1"/>
    <col min="2563" max="2563" width="10.7109375" style="2" customWidth="1"/>
    <col min="2564" max="2565" width="7.85546875" style="2" customWidth="1"/>
    <col min="2566" max="2566" width="8" style="2" customWidth="1"/>
    <col min="2567" max="2575" width="7.7109375" style="2" customWidth="1"/>
    <col min="2576" max="2576" width="10.7109375" style="2" customWidth="1"/>
    <col min="2577" max="2578" width="9.7109375" style="2" customWidth="1"/>
    <col min="2579" max="2579" width="1.7109375" style="2" customWidth="1"/>
    <col min="2580" max="2580" width="11.42578125" style="2"/>
    <col min="2581" max="2582" width="13.7109375" style="2" customWidth="1"/>
    <col min="2583" max="2816" width="11.42578125" style="2"/>
    <col min="2817" max="2817" width="1.7109375" style="2" customWidth="1"/>
    <col min="2818" max="2818" width="62.7109375" style="2" customWidth="1"/>
    <col min="2819" max="2819" width="10.7109375" style="2" customWidth="1"/>
    <col min="2820" max="2821" width="7.85546875" style="2" customWidth="1"/>
    <col min="2822" max="2822" width="8" style="2" customWidth="1"/>
    <col min="2823" max="2831" width="7.7109375" style="2" customWidth="1"/>
    <col min="2832" max="2832" width="10.7109375" style="2" customWidth="1"/>
    <col min="2833" max="2834" width="9.7109375" style="2" customWidth="1"/>
    <col min="2835" max="2835" width="1.7109375" style="2" customWidth="1"/>
    <col min="2836" max="2836" width="11.42578125" style="2"/>
    <col min="2837" max="2838" width="13.7109375" style="2" customWidth="1"/>
    <col min="2839" max="3072" width="11.42578125" style="2"/>
    <col min="3073" max="3073" width="1.7109375" style="2" customWidth="1"/>
    <col min="3074" max="3074" width="62.7109375" style="2" customWidth="1"/>
    <col min="3075" max="3075" width="10.7109375" style="2" customWidth="1"/>
    <col min="3076" max="3077" width="7.85546875" style="2" customWidth="1"/>
    <col min="3078" max="3078" width="8" style="2" customWidth="1"/>
    <col min="3079" max="3087" width="7.7109375" style="2" customWidth="1"/>
    <col min="3088" max="3088" width="10.7109375" style="2" customWidth="1"/>
    <col min="3089" max="3090" width="9.7109375" style="2" customWidth="1"/>
    <col min="3091" max="3091" width="1.7109375" style="2" customWidth="1"/>
    <col min="3092" max="3092" width="11.42578125" style="2"/>
    <col min="3093" max="3094" width="13.7109375" style="2" customWidth="1"/>
    <col min="3095" max="3328" width="11.42578125" style="2"/>
    <col min="3329" max="3329" width="1.7109375" style="2" customWidth="1"/>
    <col min="3330" max="3330" width="62.7109375" style="2" customWidth="1"/>
    <col min="3331" max="3331" width="10.7109375" style="2" customWidth="1"/>
    <col min="3332" max="3333" width="7.85546875" style="2" customWidth="1"/>
    <col min="3334" max="3334" width="8" style="2" customWidth="1"/>
    <col min="3335" max="3343" width="7.7109375" style="2" customWidth="1"/>
    <col min="3344" max="3344" width="10.7109375" style="2" customWidth="1"/>
    <col min="3345" max="3346" width="9.7109375" style="2" customWidth="1"/>
    <col min="3347" max="3347" width="1.7109375" style="2" customWidth="1"/>
    <col min="3348" max="3348" width="11.42578125" style="2"/>
    <col min="3349" max="3350" width="13.7109375" style="2" customWidth="1"/>
    <col min="3351" max="3584" width="11.42578125" style="2"/>
    <col min="3585" max="3585" width="1.7109375" style="2" customWidth="1"/>
    <col min="3586" max="3586" width="62.7109375" style="2" customWidth="1"/>
    <col min="3587" max="3587" width="10.7109375" style="2" customWidth="1"/>
    <col min="3588" max="3589" width="7.85546875" style="2" customWidth="1"/>
    <col min="3590" max="3590" width="8" style="2" customWidth="1"/>
    <col min="3591" max="3599" width="7.7109375" style="2" customWidth="1"/>
    <col min="3600" max="3600" width="10.7109375" style="2" customWidth="1"/>
    <col min="3601" max="3602" width="9.7109375" style="2" customWidth="1"/>
    <col min="3603" max="3603" width="1.7109375" style="2" customWidth="1"/>
    <col min="3604" max="3604" width="11.42578125" style="2"/>
    <col min="3605" max="3606" width="13.7109375" style="2" customWidth="1"/>
    <col min="3607" max="3840" width="11.42578125" style="2"/>
    <col min="3841" max="3841" width="1.7109375" style="2" customWidth="1"/>
    <col min="3842" max="3842" width="62.7109375" style="2" customWidth="1"/>
    <col min="3843" max="3843" width="10.7109375" style="2" customWidth="1"/>
    <col min="3844" max="3845" width="7.85546875" style="2" customWidth="1"/>
    <col min="3846" max="3846" width="8" style="2" customWidth="1"/>
    <col min="3847" max="3855" width="7.7109375" style="2" customWidth="1"/>
    <col min="3856" max="3856" width="10.7109375" style="2" customWidth="1"/>
    <col min="3857" max="3858" width="9.7109375" style="2" customWidth="1"/>
    <col min="3859" max="3859" width="1.7109375" style="2" customWidth="1"/>
    <col min="3860" max="3860" width="11.42578125" style="2"/>
    <col min="3861" max="3862" width="13.7109375" style="2" customWidth="1"/>
    <col min="3863" max="4096" width="11.42578125" style="2"/>
    <col min="4097" max="4097" width="1.7109375" style="2" customWidth="1"/>
    <col min="4098" max="4098" width="62.7109375" style="2" customWidth="1"/>
    <col min="4099" max="4099" width="10.7109375" style="2" customWidth="1"/>
    <col min="4100" max="4101" width="7.85546875" style="2" customWidth="1"/>
    <col min="4102" max="4102" width="8" style="2" customWidth="1"/>
    <col min="4103" max="4111" width="7.7109375" style="2" customWidth="1"/>
    <col min="4112" max="4112" width="10.7109375" style="2" customWidth="1"/>
    <col min="4113" max="4114" width="9.7109375" style="2" customWidth="1"/>
    <col min="4115" max="4115" width="1.7109375" style="2" customWidth="1"/>
    <col min="4116" max="4116" width="11.42578125" style="2"/>
    <col min="4117" max="4118" width="13.7109375" style="2" customWidth="1"/>
    <col min="4119" max="4352" width="11.42578125" style="2"/>
    <col min="4353" max="4353" width="1.7109375" style="2" customWidth="1"/>
    <col min="4354" max="4354" width="62.7109375" style="2" customWidth="1"/>
    <col min="4355" max="4355" width="10.7109375" style="2" customWidth="1"/>
    <col min="4356" max="4357" width="7.85546875" style="2" customWidth="1"/>
    <col min="4358" max="4358" width="8" style="2" customWidth="1"/>
    <col min="4359" max="4367" width="7.7109375" style="2" customWidth="1"/>
    <col min="4368" max="4368" width="10.7109375" style="2" customWidth="1"/>
    <col min="4369" max="4370" width="9.7109375" style="2" customWidth="1"/>
    <col min="4371" max="4371" width="1.7109375" style="2" customWidth="1"/>
    <col min="4372" max="4372" width="11.42578125" style="2"/>
    <col min="4373" max="4374" width="13.7109375" style="2" customWidth="1"/>
    <col min="4375" max="4608" width="11.42578125" style="2"/>
    <col min="4609" max="4609" width="1.7109375" style="2" customWidth="1"/>
    <col min="4610" max="4610" width="62.7109375" style="2" customWidth="1"/>
    <col min="4611" max="4611" width="10.7109375" style="2" customWidth="1"/>
    <col min="4612" max="4613" width="7.85546875" style="2" customWidth="1"/>
    <col min="4614" max="4614" width="8" style="2" customWidth="1"/>
    <col min="4615" max="4623" width="7.7109375" style="2" customWidth="1"/>
    <col min="4624" max="4624" width="10.7109375" style="2" customWidth="1"/>
    <col min="4625" max="4626" width="9.7109375" style="2" customWidth="1"/>
    <col min="4627" max="4627" width="1.7109375" style="2" customWidth="1"/>
    <col min="4628" max="4628" width="11.42578125" style="2"/>
    <col min="4629" max="4630" width="13.7109375" style="2" customWidth="1"/>
    <col min="4631" max="4864" width="11.42578125" style="2"/>
    <col min="4865" max="4865" width="1.7109375" style="2" customWidth="1"/>
    <col min="4866" max="4866" width="62.7109375" style="2" customWidth="1"/>
    <col min="4867" max="4867" width="10.7109375" style="2" customWidth="1"/>
    <col min="4868" max="4869" width="7.85546875" style="2" customWidth="1"/>
    <col min="4870" max="4870" width="8" style="2" customWidth="1"/>
    <col min="4871" max="4879" width="7.7109375" style="2" customWidth="1"/>
    <col min="4880" max="4880" width="10.7109375" style="2" customWidth="1"/>
    <col min="4881" max="4882" width="9.7109375" style="2" customWidth="1"/>
    <col min="4883" max="4883" width="1.7109375" style="2" customWidth="1"/>
    <col min="4884" max="4884" width="11.42578125" style="2"/>
    <col min="4885" max="4886" width="13.7109375" style="2" customWidth="1"/>
    <col min="4887" max="5120" width="11.42578125" style="2"/>
    <col min="5121" max="5121" width="1.7109375" style="2" customWidth="1"/>
    <col min="5122" max="5122" width="62.7109375" style="2" customWidth="1"/>
    <col min="5123" max="5123" width="10.7109375" style="2" customWidth="1"/>
    <col min="5124" max="5125" width="7.85546875" style="2" customWidth="1"/>
    <col min="5126" max="5126" width="8" style="2" customWidth="1"/>
    <col min="5127" max="5135" width="7.7109375" style="2" customWidth="1"/>
    <col min="5136" max="5136" width="10.7109375" style="2" customWidth="1"/>
    <col min="5137" max="5138" width="9.7109375" style="2" customWidth="1"/>
    <col min="5139" max="5139" width="1.7109375" style="2" customWidth="1"/>
    <col min="5140" max="5140" width="11.42578125" style="2"/>
    <col min="5141" max="5142" width="13.7109375" style="2" customWidth="1"/>
    <col min="5143" max="5376" width="11.42578125" style="2"/>
    <col min="5377" max="5377" width="1.7109375" style="2" customWidth="1"/>
    <col min="5378" max="5378" width="62.7109375" style="2" customWidth="1"/>
    <col min="5379" max="5379" width="10.7109375" style="2" customWidth="1"/>
    <col min="5380" max="5381" width="7.85546875" style="2" customWidth="1"/>
    <col min="5382" max="5382" width="8" style="2" customWidth="1"/>
    <col min="5383" max="5391" width="7.7109375" style="2" customWidth="1"/>
    <col min="5392" max="5392" width="10.7109375" style="2" customWidth="1"/>
    <col min="5393" max="5394" width="9.7109375" style="2" customWidth="1"/>
    <col min="5395" max="5395" width="1.7109375" style="2" customWidth="1"/>
    <col min="5396" max="5396" width="11.42578125" style="2"/>
    <col min="5397" max="5398" width="13.7109375" style="2" customWidth="1"/>
    <col min="5399" max="5632" width="11.42578125" style="2"/>
    <col min="5633" max="5633" width="1.7109375" style="2" customWidth="1"/>
    <col min="5634" max="5634" width="62.7109375" style="2" customWidth="1"/>
    <col min="5635" max="5635" width="10.7109375" style="2" customWidth="1"/>
    <col min="5636" max="5637" width="7.85546875" style="2" customWidth="1"/>
    <col min="5638" max="5638" width="8" style="2" customWidth="1"/>
    <col min="5639" max="5647" width="7.7109375" style="2" customWidth="1"/>
    <col min="5648" max="5648" width="10.7109375" style="2" customWidth="1"/>
    <col min="5649" max="5650" width="9.7109375" style="2" customWidth="1"/>
    <col min="5651" max="5651" width="1.7109375" style="2" customWidth="1"/>
    <col min="5652" max="5652" width="11.42578125" style="2"/>
    <col min="5653" max="5654" width="13.7109375" style="2" customWidth="1"/>
    <col min="5655" max="5888" width="11.42578125" style="2"/>
    <col min="5889" max="5889" width="1.7109375" style="2" customWidth="1"/>
    <col min="5890" max="5890" width="62.7109375" style="2" customWidth="1"/>
    <col min="5891" max="5891" width="10.7109375" style="2" customWidth="1"/>
    <col min="5892" max="5893" width="7.85546875" style="2" customWidth="1"/>
    <col min="5894" max="5894" width="8" style="2" customWidth="1"/>
    <col min="5895" max="5903" width="7.7109375" style="2" customWidth="1"/>
    <col min="5904" max="5904" width="10.7109375" style="2" customWidth="1"/>
    <col min="5905" max="5906" width="9.7109375" style="2" customWidth="1"/>
    <col min="5907" max="5907" width="1.7109375" style="2" customWidth="1"/>
    <col min="5908" max="5908" width="11.42578125" style="2"/>
    <col min="5909" max="5910" width="13.7109375" style="2" customWidth="1"/>
    <col min="5911" max="6144" width="11.42578125" style="2"/>
    <col min="6145" max="6145" width="1.7109375" style="2" customWidth="1"/>
    <col min="6146" max="6146" width="62.7109375" style="2" customWidth="1"/>
    <col min="6147" max="6147" width="10.7109375" style="2" customWidth="1"/>
    <col min="6148" max="6149" width="7.85546875" style="2" customWidth="1"/>
    <col min="6150" max="6150" width="8" style="2" customWidth="1"/>
    <col min="6151" max="6159" width="7.7109375" style="2" customWidth="1"/>
    <col min="6160" max="6160" width="10.7109375" style="2" customWidth="1"/>
    <col min="6161" max="6162" width="9.7109375" style="2" customWidth="1"/>
    <col min="6163" max="6163" width="1.7109375" style="2" customWidth="1"/>
    <col min="6164" max="6164" width="11.42578125" style="2"/>
    <col min="6165" max="6166" width="13.7109375" style="2" customWidth="1"/>
    <col min="6167" max="6400" width="11.42578125" style="2"/>
    <col min="6401" max="6401" width="1.7109375" style="2" customWidth="1"/>
    <col min="6402" max="6402" width="62.7109375" style="2" customWidth="1"/>
    <col min="6403" max="6403" width="10.7109375" style="2" customWidth="1"/>
    <col min="6404" max="6405" width="7.85546875" style="2" customWidth="1"/>
    <col min="6406" max="6406" width="8" style="2" customWidth="1"/>
    <col min="6407" max="6415" width="7.7109375" style="2" customWidth="1"/>
    <col min="6416" max="6416" width="10.7109375" style="2" customWidth="1"/>
    <col min="6417" max="6418" width="9.7109375" style="2" customWidth="1"/>
    <col min="6419" max="6419" width="1.7109375" style="2" customWidth="1"/>
    <col min="6420" max="6420" width="11.42578125" style="2"/>
    <col min="6421" max="6422" width="13.7109375" style="2" customWidth="1"/>
    <col min="6423" max="6656" width="11.42578125" style="2"/>
    <col min="6657" max="6657" width="1.7109375" style="2" customWidth="1"/>
    <col min="6658" max="6658" width="62.7109375" style="2" customWidth="1"/>
    <col min="6659" max="6659" width="10.7109375" style="2" customWidth="1"/>
    <col min="6660" max="6661" width="7.85546875" style="2" customWidth="1"/>
    <col min="6662" max="6662" width="8" style="2" customWidth="1"/>
    <col min="6663" max="6671" width="7.7109375" style="2" customWidth="1"/>
    <col min="6672" max="6672" width="10.7109375" style="2" customWidth="1"/>
    <col min="6673" max="6674" width="9.7109375" style="2" customWidth="1"/>
    <col min="6675" max="6675" width="1.7109375" style="2" customWidth="1"/>
    <col min="6676" max="6676" width="11.42578125" style="2"/>
    <col min="6677" max="6678" width="13.7109375" style="2" customWidth="1"/>
    <col min="6679" max="6912" width="11.42578125" style="2"/>
    <col min="6913" max="6913" width="1.7109375" style="2" customWidth="1"/>
    <col min="6914" max="6914" width="62.7109375" style="2" customWidth="1"/>
    <col min="6915" max="6915" width="10.7109375" style="2" customWidth="1"/>
    <col min="6916" max="6917" width="7.85546875" style="2" customWidth="1"/>
    <col min="6918" max="6918" width="8" style="2" customWidth="1"/>
    <col min="6919" max="6927" width="7.7109375" style="2" customWidth="1"/>
    <col min="6928" max="6928" width="10.7109375" style="2" customWidth="1"/>
    <col min="6929" max="6930" width="9.7109375" style="2" customWidth="1"/>
    <col min="6931" max="6931" width="1.7109375" style="2" customWidth="1"/>
    <col min="6932" max="6932" width="11.42578125" style="2"/>
    <col min="6933" max="6934" width="13.7109375" style="2" customWidth="1"/>
    <col min="6935" max="7168" width="11.42578125" style="2"/>
    <col min="7169" max="7169" width="1.7109375" style="2" customWidth="1"/>
    <col min="7170" max="7170" width="62.7109375" style="2" customWidth="1"/>
    <col min="7171" max="7171" width="10.7109375" style="2" customWidth="1"/>
    <col min="7172" max="7173" width="7.85546875" style="2" customWidth="1"/>
    <col min="7174" max="7174" width="8" style="2" customWidth="1"/>
    <col min="7175" max="7183" width="7.7109375" style="2" customWidth="1"/>
    <col min="7184" max="7184" width="10.7109375" style="2" customWidth="1"/>
    <col min="7185" max="7186" width="9.7109375" style="2" customWidth="1"/>
    <col min="7187" max="7187" width="1.7109375" style="2" customWidth="1"/>
    <col min="7188" max="7188" width="11.42578125" style="2"/>
    <col min="7189" max="7190" width="13.7109375" style="2" customWidth="1"/>
    <col min="7191" max="7424" width="11.42578125" style="2"/>
    <col min="7425" max="7425" width="1.7109375" style="2" customWidth="1"/>
    <col min="7426" max="7426" width="62.7109375" style="2" customWidth="1"/>
    <col min="7427" max="7427" width="10.7109375" style="2" customWidth="1"/>
    <col min="7428" max="7429" width="7.85546875" style="2" customWidth="1"/>
    <col min="7430" max="7430" width="8" style="2" customWidth="1"/>
    <col min="7431" max="7439" width="7.7109375" style="2" customWidth="1"/>
    <col min="7440" max="7440" width="10.7109375" style="2" customWidth="1"/>
    <col min="7441" max="7442" width="9.7109375" style="2" customWidth="1"/>
    <col min="7443" max="7443" width="1.7109375" style="2" customWidth="1"/>
    <col min="7444" max="7444" width="11.42578125" style="2"/>
    <col min="7445" max="7446" width="13.7109375" style="2" customWidth="1"/>
    <col min="7447" max="7680" width="11.42578125" style="2"/>
    <col min="7681" max="7681" width="1.7109375" style="2" customWidth="1"/>
    <col min="7682" max="7682" width="62.7109375" style="2" customWidth="1"/>
    <col min="7683" max="7683" width="10.7109375" style="2" customWidth="1"/>
    <col min="7684" max="7685" width="7.85546875" style="2" customWidth="1"/>
    <col min="7686" max="7686" width="8" style="2" customWidth="1"/>
    <col min="7687" max="7695" width="7.7109375" style="2" customWidth="1"/>
    <col min="7696" max="7696" width="10.7109375" style="2" customWidth="1"/>
    <col min="7697" max="7698" width="9.7109375" style="2" customWidth="1"/>
    <col min="7699" max="7699" width="1.7109375" style="2" customWidth="1"/>
    <col min="7700" max="7700" width="11.42578125" style="2"/>
    <col min="7701" max="7702" width="13.7109375" style="2" customWidth="1"/>
    <col min="7703" max="7936" width="11.42578125" style="2"/>
    <col min="7937" max="7937" width="1.7109375" style="2" customWidth="1"/>
    <col min="7938" max="7938" width="62.7109375" style="2" customWidth="1"/>
    <col min="7939" max="7939" width="10.7109375" style="2" customWidth="1"/>
    <col min="7940" max="7941" width="7.85546875" style="2" customWidth="1"/>
    <col min="7942" max="7942" width="8" style="2" customWidth="1"/>
    <col min="7943" max="7951" width="7.7109375" style="2" customWidth="1"/>
    <col min="7952" max="7952" width="10.7109375" style="2" customWidth="1"/>
    <col min="7953" max="7954" width="9.7109375" style="2" customWidth="1"/>
    <col min="7955" max="7955" width="1.7109375" style="2" customWidth="1"/>
    <col min="7956" max="7956" width="11.42578125" style="2"/>
    <col min="7957" max="7958" width="13.7109375" style="2" customWidth="1"/>
    <col min="7959" max="8192" width="11.42578125" style="2"/>
    <col min="8193" max="8193" width="1.7109375" style="2" customWidth="1"/>
    <col min="8194" max="8194" width="62.7109375" style="2" customWidth="1"/>
    <col min="8195" max="8195" width="10.7109375" style="2" customWidth="1"/>
    <col min="8196" max="8197" width="7.85546875" style="2" customWidth="1"/>
    <col min="8198" max="8198" width="8" style="2" customWidth="1"/>
    <col min="8199" max="8207" width="7.7109375" style="2" customWidth="1"/>
    <col min="8208" max="8208" width="10.7109375" style="2" customWidth="1"/>
    <col min="8209" max="8210" width="9.7109375" style="2" customWidth="1"/>
    <col min="8211" max="8211" width="1.7109375" style="2" customWidth="1"/>
    <col min="8212" max="8212" width="11.42578125" style="2"/>
    <col min="8213" max="8214" width="13.7109375" style="2" customWidth="1"/>
    <col min="8215" max="8448" width="11.42578125" style="2"/>
    <col min="8449" max="8449" width="1.7109375" style="2" customWidth="1"/>
    <col min="8450" max="8450" width="62.7109375" style="2" customWidth="1"/>
    <col min="8451" max="8451" width="10.7109375" style="2" customWidth="1"/>
    <col min="8452" max="8453" width="7.85546875" style="2" customWidth="1"/>
    <col min="8454" max="8454" width="8" style="2" customWidth="1"/>
    <col min="8455" max="8463" width="7.7109375" style="2" customWidth="1"/>
    <col min="8464" max="8464" width="10.7109375" style="2" customWidth="1"/>
    <col min="8465" max="8466" width="9.7109375" style="2" customWidth="1"/>
    <col min="8467" max="8467" width="1.7109375" style="2" customWidth="1"/>
    <col min="8468" max="8468" width="11.42578125" style="2"/>
    <col min="8469" max="8470" width="13.7109375" style="2" customWidth="1"/>
    <col min="8471" max="8704" width="11.42578125" style="2"/>
    <col min="8705" max="8705" width="1.7109375" style="2" customWidth="1"/>
    <col min="8706" max="8706" width="62.7109375" style="2" customWidth="1"/>
    <col min="8707" max="8707" width="10.7109375" style="2" customWidth="1"/>
    <col min="8708" max="8709" width="7.85546875" style="2" customWidth="1"/>
    <col min="8710" max="8710" width="8" style="2" customWidth="1"/>
    <col min="8711" max="8719" width="7.7109375" style="2" customWidth="1"/>
    <col min="8720" max="8720" width="10.7109375" style="2" customWidth="1"/>
    <col min="8721" max="8722" width="9.7109375" style="2" customWidth="1"/>
    <col min="8723" max="8723" width="1.7109375" style="2" customWidth="1"/>
    <col min="8724" max="8724" width="11.42578125" style="2"/>
    <col min="8725" max="8726" width="13.7109375" style="2" customWidth="1"/>
    <col min="8727" max="8960" width="11.42578125" style="2"/>
    <col min="8961" max="8961" width="1.7109375" style="2" customWidth="1"/>
    <col min="8962" max="8962" width="62.7109375" style="2" customWidth="1"/>
    <col min="8963" max="8963" width="10.7109375" style="2" customWidth="1"/>
    <col min="8964" max="8965" width="7.85546875" style="2" customWidth="1"/>
    <col min="8966" max="8966" width="8" style="2" customWidth="1"/>
    <col min="8967" max="8975" width="7.7109375" style="2" customWidth="1"/>
    <col min="8976" max="8976" width="10.7109375" style="2" customWidth="1"/>
    <col min="8977" max="8978" width="9.7109375" style="2" customWidth="1"/>
    <col min="8979" max="8979" width="1.7109375" style="2" customWidth="1"/>
    <col min="8980" max="8980" width="11.42578125" style="2"/>
    <col min="8981" max="8982" width="13.7109375" style="2" customWidth="1"/>
    <col min="8983" max="9216" width="11.42578125" style="2"/>
    <col min="9217" max="9217" width="1.7109375" style="2" customWidth="1"/>
    <col min="9218" max="9218" width="62.7109375" style="2" customWidth="1"/>
    <col min="9219" max="9219" width="10.7109375" style="2" customWidth="1"/>
    <col min="9220" max="9221" width="7.85546875" style="2" customWidth="1"/>
    <col min="9222" max="9222" width="8" style="2" customWidth="1"/>
    <col min="9223" max="9231" width="7.7109375" style="2" customWidth="1"/>
    <col min="9232" max="9232" width="10.7109375" style="2" customWidth="1"/>
    <col min="9233" max="9234" width="9.7109375" style="2" customWidth="1"/>
    <col min="9235" max="9235" width="1.7109375" style="2" customWidth="1"/>
    <col min="9236" max="9236" width="11.42578125" style="2"/>
    <col min="9237" max="9238" width="13.7109375" style="2" customWidth="1"/>
    <col min="9239" max="9472" width="11.42578125" style="2"/>
    <col min="9473" max="9473" width="1.7109375" style="2" customWidth="1"/>
    <col min="9474" max="9474" width="62.7109375" style="2" customWidth="1"/>
    <col min="9475" max="9475" width="10.7109375" style="2" customWidth="1"/>
    <col min="9476" max="9477" width="7.85546875" style="2" customWidth="1"/>
    <col min="9478" max="9478" width="8" style="2" customWidth="1"/>
    <col min="9479" max="9487" width="7.7109375" style="2" customWidth="1"/>
    <col min="9488" max="9488" width="10.7109375" style="2" customWidth="1"/>
    <col min="9489" max="9490" width="9.7109375" style="2" customWidth="1"/>
    <col min="9491" max="9491" width="1.7109375" style="2" customWidth="1"/>
    <col min="9492" max="9492" width="11.42578125" style="2"/>
    <col min="9493" max="9494" width="13.7109375" style="2" customWidth="1"/>
    <col min="9495" max="9728" width="11.42578125" style="2"/>
    <col min="9729" max="9729" width="1.7109375" style="2" customWidth="1"/>
    <col min="9730" max="9730" width="62.7109375" style="2" customWidth="1"/>
    <col min="9731" max="9731" width="10.7109375" style="2" customWidth="1"/>
    <col min="9732" max="9733" width="7.85546875" style="2" customWidth="1"/>
    <col min="9734" max="9734" width="8" style="2" customWidth="1"/>
    <col min="9735" max="9743" width="7.7109375" style="2" customWidth="1"/>
    <col min="9744" max="9744" width="10.7109375" style="2" customWidth="1"/>
    <col min="9745" max="9746" width="9.7109375" style="2" customWidth="1"/>
    <col min="9747" max="9747" width="1.7109375" style="2" customWidth="1"/>
    <col min="9748" max="9748" width="11.42578125" style="2"/>
    <col min="9749" max="9750" width="13.7109375" style="2" customWidth="1"/>
    <col min="9751" max="9984" width="11.42578125" style="2"/>
    <col min="9985" max="9985" width="1.7109375" style="2" customWidth="1"/>
    <col min="9986" max="9986" width="62.7109375" style="2" customWidth="1"/>
    <col min="9987" max="9987" width="10.7109375" style="2" customWidth="1"/>
    <col min="9988" max="9989" width="7.85546875" style="2" customWidth="1"/>
    <col min="9990" max="9990" width="8" style="2" customWidth="1"/>
    <col min="9991" max="9999" width="7.7109375" style="2" customWidth="1"/>
    <col min="10000" max="10000" width="10.7109375" style="2" customWidth="1"/>
    <col min="10001" max="10002" width="9.7109375" style="2" customWidth="1"/>
    <col min="10003" max="10003" width="1.7109375" style="2" customWidth="1"/>
    <col min="10004" max="10004" width="11.42578125" style="2"/>
    <col min="10005" max="10006" width="13.7109375" style="2" customWidth="1"/>
    <col min="10007" max="10240" width="11.42578125" style="2"/>
    <col min="10241" max="10241" width="1.7109375" style="2" customWidth="1"/>
    <col min="10242" max="10242" width="62.7109375" style="2" customWidth="1"/>
    <col min="10243" max="10243" width="10.7109375" style="2" customWidth="1"/>
    <col min="10244" max="10245" width="7.85546875" style="2" customWidth="1"/>
    <col min="10246" max="10246" width="8" style="2" customWidth="1"/>
    <col min="10247" max="10255" width="7.7109375" style="2" customWidth="1"/>
    <col min="10256" max="10256" width="10.7109375" style="2" customWidth="1"/>
    <col min="10257" max="10258" width="9.7109375" style="2" customWidth="1"/>
    <col min="10259" max="10259" width="1.7109375" style="2" customWidth="1"/>
    <col min="10260" max="10260" width="11.42578125" style="2"/>
    <col min="10261" max="10262" width="13.7109375" style="2" customWidth="1"/>
    <col min="10263" max="10496" width="11.42578125" style="2"/>
    <col min="10497" max="10497" width="1.7109375" style="2" customWidth="1"/>
    <col min="10498" max="10498" width="62.7109375" style="2" customWidth="1"/>
    <col min="10499" max="10499" width="10.7109375" style="2" customWidth="1"/>
    <col min="10500" max="10501" width="7.85546875" style="2" customWidth="1"/>
    <col min="10502" max="10502" width="8" style="2" customWidth="1"/>
    <col min="10503" max="10511" width="7.7109375" style="2" customWidth="1"/>
    <col min="10512" max="10512" width="10.7109375" style="2" customWidth="1"/>
    <col min="10513" max="10514" width="9.7109375" style="2" customWidth="1"/>
    <col min="10515" max="10515" width="1.7109375" style="2" customWidth="1"/>
    <col min="10516" max="10516" width="11.42578125" style="2"/>
    <col min="10517" max="10518" width="13.7109375" style="2" customWidth="1"/>
    <col min="10519" max="10752" width="11.42578125" style="2"/>
    <col min="10753" max="10753" width="1.7109375" style="2" customWidth="1"/>
    <col min="10754" max="10754" width="62.7109375" style="2" customWidth="1"/>
    <col min="10755" max="10755" width="10.7109375" style="2" customWidth="1"/>
    <col min="10756" max="10757" width="7.85546875" style="2" customWidth="1"/>
    <col min="10758" max="10758" width="8" style="2" customWidth="1"/>
    <col min="10759" max="10767" width="7.7109375" style="2" customWidth="1"/>
    <col min="10768" max="10768" width="10.7109375" style="2" customWidth="1"/>
    <col min="10769" max="10770" width="9.7109375" style="2" customWidth="1"/>
    <col min="10771" max="10771" width="1.7109375" style="2" customWidth="1"/>
    <col min="10772" max="10772" width="11.42578125" style="2"/>
    <col min="10773" max="10774" width="13.7109375" style="2" customWidth="1"/>
    <col min="10775" max="11008" width="11.42578125" style="2"/>
    <col min="11009" max="11009" width="1.7109375" style="2" customWidth="1"/>
    <col min="11010" max="11010" width="62.7109375" style="2" customWidth="1"/>
    <col min="11011" max="11011" width="10.7109375" style="2" customWidth="1"/>
    <col min="11012" max="11013" width="7.85546875" style="2" customWidth="1"/>
    <col min="11014" max="11014" width="8" style="2" customWidth="1"/>
    <col min="11015" max="11023" width="7.7109375" style="2" customWidth="1"/>
    <col min="11024" max="11024" width="10.7109375" style="2" customWidth="1"/>
    <col min="11025" max="11026" width="9.7109375" style="2" customWidth="1"/>
    <col min="11027" max="11027" width="1.7109375" style="2" customWidth="1"/>
    <col min="11028" max="11028" width="11.42578125" style="2"/>
    <col min="11029" max="11030" width="13.7109375" style="2" customWidth="1"/>
    <col min="11031" max="11264" width="11.42578125" style="2"/>
    <col min="11265" max="11265" width="1.7109375" style="2" customWidth="1"/>
    <col min="11266" max="11266" width="62.7109375" style="2" customWidth="1"/>
    <col min="11267" max="11267" width="10.7109375" style="2" customWidth="1"/>
    <col min="11268" max="11269" width="7.85546875" style="2" customWidth="1"/>
    <col min="11270" max="11270" width="8" style="2" customWidth="1"/>
    <col min="11271" max="11279" width="7.7109375" style="2" customWidth="1"/>
    <col min="11280" max="11280" width="10.7109375" style="2" customWidth="1"/>
    <col min="11281" max="11282" width="9.7109375" style="2" customWidth="1"/>
    <col min="11283" max="11283" width="1.7109375" style="2" customWidth="1"/>
    <col min="11284" max="11284" width="11.42578125" style="2"/>
    <col min="11285" max="11286" width="13.7109375" style="2" customWidth="1"/>
    <col min="11287" max="11520" width="11.42578125" style="2"/>
    <col min="11521" max="11521" width="1.7109375" style="2" customWidth="1"/>
    <col min="11522" max="11522" width="62.7109375" style="2" customWidth="1"/>
    <col min="11523" max="11523" width="10.7109375" style="2" customWidth="1"/>
    <col min="11524" max="11525" width="7.85546875" style="2" customWidth="1"/>
    <col min="11526" max="11526" width="8" style="2" customWidth="1"/>
    <col min="11527" max="11535" width="7.7109375" style="2" customWidth="1"/>
    <col min="11536" max="11536" width="10.7109375" style="2" customWidth="1"/>
    <col min="11537" max="11538" width="9.7109375" style="2" customWidth="1"/>
    <col min="11539" max="11539" width="1.7109375" style="2" customWidth="1"/>
    <col min="11540" max="11540" width="11.42578125" style="2"/>
    <col min="11541" max="11542" width="13.7109375" style="2" customWidth="1"/>
    <col min="11543" max="11776" width="11.42578125" style="2"/>
    <col min="11777" max="11777" width="1.7109375" style="2" customWidth="1"/>
    <col min="11778" max="11778" width="62.7109375" style="2" customWidth="1"/>
    <col min="11779" max="11779" width="10.7109375" style="2" customWidth="1"/>
    <col min="11780" max="11781" width="7.85546875" style="2" customWidth="1"/>
    <col min="11782" max="11782" width="8" style="2" customWidth="1"/>
    <col min="11783" max="11791" width="7.7109375" style="2" customWidth="1"/>
    <col min="11792" max="11792" width="10.7109375" style="2" customWidth="1"/>
    <col min="11793" max="11794" width="9.7109375" style="2" customWidth="1"/>
    <col min="11795" max="11795" width="1.7109375" style="2" customWidth="1"/>
    <col min="11796" max="11796" width="11.42578125" style="2"/>
    <col min="11797" max="11798" width="13.7109375" style="2" customWidth="1"/>
    <col min="11799" max="12032" width="11.42578125" style="2"/>
    <col min="12033" max="12033" width="1.7109375" style="2" customWidth="1"/>
    <col min="12034" max="12034" width="62.7109375" style="2" customWidth="1"/>
    <col min="12035" max="12035" width="10.7109375" style="2" customWidth="1"/>
    <col min="12036" max="12037" width="7.85546875" style="2" customWidth="1"/>
    <col min="12038" max="12038" width="8" style="2" customWidth="1"/>
    <col min="12039" max="12047" width="7.7109375" style="2" customWidth="1"/>
    <col min="12048" max="12048" width="10.7109375" style="2" customWidth="1"/>
    <col min="12049" max="12050" width="9.7109375" style="2" customWidth="1"/>
    <col min="12051" max="12051" width="1.7109375" style="2" customWidth="1"/>
    <col min="12052" max="12052" width="11.42578125" style="2"/>
    <col min="12053" max="12054" width="13.7109375" style="2" customWidth="1"/>
    <col min="12055" max="12288" width="11.42578125" style="2"/>
    <col min="12289" max="12289" width="1.7109375" style="2" customWidth="1"/>
    <col min="12290" max="12290" width="62.7109375" style="2" customWidth="1"/>
    <col min="12291" max="12291" width="10.7109375" style="2" customWidth="1"/>
    <col min="12292" max="12293" width="7.85546875" style="2" customWidth="1"/>
    <col min="12294" max="12294" width="8" style="2" customWidth="1"/>
    <col min="12295" max="12303" width="7.7109375" style="2" customWidth="1"/>
    <col min="12304" max="12304" width="10.7109375" style="2" customWidth="1"/>
    <col min="12305" max="12306" width="9.7109375" style="2" customWidth="1"/>
    <col min="12307" max="12307" width="1.7109375" style="2" customWidth="1"/>
    <col min="12308" max="12308" width="11.42578125" style="2"/>
    <col min="12309" max="12310" width="13.7109375" style="2" customWidth="1"/>
    <col min="12311" max="12544" width="11.42578125" style="2"/>
    <col min="12545" max="12545" width="1.7109375" style="2" customWidth="1"/>
    <col min="12546" max="12546" width="62.7109375" style="2" customWidth="1"/>
    <col min="12547" max="12547" width="10.7109375" style="2" customWidth="1"/>
    <col min="12548" max="12549" width="7.85546875" style="2" customWidth="1"/>
    <col min="12550" max="12550" width="8" style="2" customWidth="1"/>
    <col min="12551" max="12559" width="7.7109375" style="2" customWidth="1"/>
    <col min="12560" max="12560" width="10.7109375" style="2" customWidth="1"/>
    <col min="12561" max="12562" width="9.7109375" style="2" customWidth="1"/>
    <col min="12563" max="12563" width="1.7109375" style="2" customWidth="1"/>
    <col min="12564" max="12564" width="11.42578125" style="2"/>
    <col min="12565" max="12566" width="13.7109375" style="2" customWidth="1"/>
    <col min="12567" max="12800" width="11.42578125" style="2"/>
    <col min="12801" max="12801" width="1.7109375" style="2" customWidth="1"/>
    <col min="12802" max="12802" width="62.7109375" style="2" customWidth="1"/>
    <col min="12803" max="12803" width="10.7109375" style="2" customWidth="1"/>
    <col min="12804" max="12805" width="7.85546875" style="2" customWidth="1"/>
    <col min="12806" max="12806" width="8" style="2" customWidth="1"/>
    <col min="12807" max="12815" width="7.7109375" style="2" customWidth="1"/>
    <col min="12816" max="12816" width="10.7109375" style="2" customWidth="1"/>
    <col min="12817" max="12818" width="9.7109375" style="2" customWidth="1"/>
    <col min="12819" max="12819" width="1.7109375" style="2" customWidth="1"/>
    <col min="12820" max="12820" width="11.42578125" style="2"/>
    <col min="12821" max="12822" width="13.7109375" style="2" customWidth="1"/>
    <col min="12823" max="13056" width="11.42578125" style="2"/>
    <col min="13057" max="13057" width="1.7109375" style="2" customWidth="1"/>
    <col min="13058" max="13058" width="62.7109375" style="2" customWidth="1"/>
    <col min="13059" max="13059" width="10.7109375" style="2" customWidth="1"/>
    <col min="13060" max="13061" width="7.85546875" style="2" customWidth="1"/>
    <col min="13062" max="13062" width="8" style="2" customWidth="1"/>
    <col min="13063" max="13071" width="7.7109375" style="2" customWidth="1"/>
    <col min="13072" max="13072" width="10.7109375" style="2" customWidth="1"/>
    <col min="13073" max="13074" width="9.7109375" style="2" customWidth="1"/>
    <col min="13075" max="13075" width="1.7109375" style="2" customWidth="1"/>
    <col min="13076" max="13076" width="11.42578125" style="2"/>
    <col min="13077" max="13078" width="13.7109375" style="2" customWidth="1"/>
    <col min="13079" max="13312" width="11.42578125" style="2"/>
    <col min="13313" max="13313" width="1.7109375" style="2" customWidth="1"/>
    <col min="13314" max="13314" width="62.7109375" style="2" customWidth="1"/>
    <col min="13315" max="13315" width="10.7109375" style="2" customWidth="1"/>
    <col min="13316" max="13317" width="7.85546875" style="2" customWidth="1"/>
    <col min="13318" max="13318" width="8" style="2" customWidth="1"/>
    <col min="13319" max="13327" width="7.7109375" style="2" customWidth="1"/>
    <col min="13328" max="13328" width="10.7109375" style="2" customWidth="1"/>
    <col min="13329" max="13330" width="9.7109375" style="2" customWidth="1"/>
    <col min="13331" max="13331" width="1.7109375" style="2" customWidth="1"/>
    <col min="13332" max="13332" width="11.42578125" style="2"/>
    <col min="13333" max="13334" width="13.7109375" style="2" customWidth="1"/>
    <col min="13335" max="13568" width="11.42578125" style="2"/>
    <col min="13569" max="13569" width="1.7109375" style="2" customWidth="1"/>
    <col min="13570" max="13570" width="62.7109375" style="2" customWidth="1"/>
    <col min="13571" max="13571" width="10.7109375" style="2" customWidth="1"/>
    <col min="13572" max="13573" width="7.85546875" style="2" customWidth="1"/>
    <col min="13574" max="13574" width="8" style="2" customWidth="1"/>
    <col min="13575" max="13583" width="7.7109375" style="2" customWidth="1"/>
    <col min="13584" max="13584" width="10.7109375" style="2" customWidth="1"/>
    <col min="13585" max="13586" width="9.7109375" style="2" customWidth="1"/>
    <col min="13587" max="13587" width="1.7109375" style="2" customWidth="1"/>
    <col min="13588" max="13588" width="11.42578125" style="2"/>
    <col min="13589" max="13590" width="13.7109375" style="2" customWidth="1"/>
    <col min="13591" max="13824" width="11.42578125" style="2"/>
    <col min="13825" max="13825" width="1.7109375" style="2" customWidth="1"/>
    <col min="13826" max="13826" width="62.7109375" style="2" customWidth="1"/>
    <col min="13827" max="13827" width="10.7109375" style="2" customWidth="1"/>
    <col min="13828" max="13829" width="7.85546875" style="2" customWidth="1"/>
    <col min="13830" max="13830" width="8" style="2" customWidth="1"/>
    <col min="13831" max="13839" width="7.7109375" style="2" customWidth="1"/>
    <col min="13840" max="13840" width="10.7109375" style="2" customWidth="1"/>
    <col min="13841" max="13842" width="9.7109375" style="2" customWidth="1"/>
    <col min="13843" max="13843" width="1.7109375" style="2" customWidth="1"/>
    <col min="13844" max="13844" width="11.42578125" style="2"/>
    <col min="13845" max="13846" width="13.7109375" style="2" customWidth="1"/>
    <col min="13847" max="14080" width="11.42578125" style="2"/>
    <col min="14081" max="14081" width="1.7109375" style="2" customWidth="1"/>
    <col min="14082" max="14082" width="62.7109375" style="2" customWidth="1"/>
    <col min="14083" max="14083" width="10.7109375" style="2" customWidth="1"/>
    <col min="14084" max="14085" width="7.85546875" style="2" customWidth="1"/>
    <col min="14086" max="14086" width="8" style="2" customWidth="1"/>
    <col min="14087" max="14095" width="7.7109375" style="2" customWidth="1"/>
    <col min="14096" max="14096" width="10.7109375" style="2" customWidth="1"/>
    <col min="14097" max="14098" width="9.7109375" style="2" customWidth="1"/>
    <col min="14099" max="14099" width="1.7109375" style="2" customWidth="1"/>
    <col min="14100" max="14100" width="11.42578125" style="2"/>
    <col min="14101" max="14102" width="13.7109375" style="2" customWidth="1"/>
    <col min="14103" max="14336" width="11.42578125" style="2"/>
    <col min="14337" max="14337" width="1.7109375" style="2" customWidth="1"/>
    <col min="14338" max="14338" width="62.7109375" style="2" customWidth="1"/>
    <col min="14339" max="14339" width="10.7109375" style="2" customWidth="1"/>
    <col min="14340" max="14341" width="7.85546875" style="2" customWidth="1"/>
    <col min="14342" max="14342" width="8" style="2" customWidth="1"/>
    <col min="14343" max="14351" width="7.7109375" style="2" customWidth="1"/>
    <col min="14352" max="14352" width="10.7109375" style="2" customWidth="1"/>
    <col min="14353" max="14354" width="9.7109375" style="2" customWidth="1"/>
    <col min="14355" max="14355" width="1.7109375" style="2" customWidth="1"/>
    <col min="14356" max="14356" width="11.42578125" style="2"/>
    <col min="14357" max="14358" width="13.7109375" style="2" customWidth="1"/>
    <col min="14359" max="14592" width="11.42578125" style="2"/>
    <col min="14593" max="14593" width="1.7109375" style="2" customWidth="1"/>
    <col min="14594" max="14594" width="62.7109375" style="2" customWidth="1"/>
    <col min="14595" max="14595" width="10.7109375" style="2" customWidth="1"/>
    <col min="14596" max="14597" width="7.85546875" style="2" customWidth="1"/>
    <col min="14598" max="14598" width="8" style="2" customWidth="1"/>
    <col min="14599" max="14607" width="7.7109375" style="2" customWidth="1"/>
    <col min="14608" max="14608" width="10.7109375" style="2" customWidth="1"/>
    <col min="14609" max="14610" width="9.7109375" style="2" customWidth="1"/>
    <col min="14611" max="14611" width="1.7109375" style="2" customWidth="1"/>
    <col min="14612" max="14612" width="11.42578125" style="2"/>
    <col min="14613" max="14614" width="13.7109375" style="2" customWidth="1"/>
    <col min="14615" max="14848" width="11.42578125" style="2"/>
    <col min="14849" max="14849" width="1.7109375" style="2" customWidth="1"/>
    <col min="14850" max="14850" width="62.7109375" style="2" customWidth="1"/>
    <col min="14851" max="14851" width="10.7109375" style="2" customWidth="1"/>
    <col min="14852" max="14853" width="7.85546875" style="2" customWidth="1"/>
    <col min="14854" max="14854" width="8" style="2" customWidth="1"/>
    <col min="14855" max="14863" width="7.7109375" style="2" customWidth="1"/>
    <col min="14864" max="14864" width="10.7109375" style="2" customWidth="1"/>
    <col min="14865" max="14866" width="9.7109375" style="2" customWidth="1"/>
    <col min="14867" max="14867" width="1.7109375" style="2" customWidth="1"/>
    <col min="14868" max="14868" width="11.42578125" style="2"/>
    <col min="14869" max="14870" width="13.7109375" style="2" customWidth="1"/>
    <col min="14871" max="15104" width="11.42578125" style="2"/>
    <col min="15105" max="15105" width="1.7109375" style="2" customWidth="1"/>
    <col min="15106" max="15106" width="62.7109375" style="2" customWidth="1"/>
    <col min="15107" max="15107" width="10.7109375" style="2" customWidth="1"/>
    <col min="15108" max="15109" width="7.85546875" style="2" customWidth="1"/>
    <col min="15110" max="15110" width="8" style="2" customWidth="1"/>
    <col min="15111" max="15119" width="7.7109375" style="2" customWidth="1"/>
    <col min="15120" max="15120" width="10.7109375" style="2" customWidth="1"/>
    <col min="15121" max="15122" width="9.7109375" style="2" customWidth="1"/>
    <col min="15123" max="15123" width="1.7109375" style="2" customWidth="1"/>
    <col min="15124" max="15124" width="11.42578125" style="2"/>
    <col min="15125" max="15126" width="13.7109375" style="2" customWidth="1"/>
    <col min="15127" max="15360" width="11.42578125" style="2"/>
    <col min="15361" max="15361" width="1.7109375" style="2" customWidth="1"/>
    <col min="15362" max="15362" width="62.7109375" style="2" customWidth="1"/>
    <col min="15363" max="15363" width="10.7109375" style="2" customWidth="1"/>
    <col min="15364" max="15365" width="7.85546875" style="2" customWidth="1"/>
    <col min="15366" max="15366" width="8" style="2" customWidth="1"/>
    <col min="15367" max="15375" width="7.7109375" style="2" customWidth="1"/>
    <col min="15376" max="15376" width="10.7109375" style="2" customWidth="1"/>
    <col min="15377" max="15378" width="9.7109375" style="2" customWidth="1"/>
    <col min="15379" max="15379" width="1.7109375" style="2" customWidth="1"/>
    <col min="15380" max="15380" width="11.42578125" style="2"/>
    <col min="15381" max="15382" width="13.7109375" style="2" customWidth="1"/>
    <col min="15383" max="15616" width="11.42578125" style="2"/>
    <col min="15617" max="15617" width="1.7109375" style="2" customWidth="1"/>
    <col min="15618" max="15618" width="62.7109375" style="2" customWidth="1"/>
    <col min="15619" max="15619" width="10.7109375" style="2" customWidth="1"/>
    <col min="15620" max="15621" width="7.85546875" style="2" customWidth="1"/>
    <col min="15622" max="15622" width="8" style="2" customWidth="1"/>
    <col min="15623" max="15631" width="7.7109375" style="2" customWidth="1"/>
    <col min="15632" max="15632" width="10.7109375" style="2" customWidth="1"/>
    <col min="15633" max="15634" width="9.7109375" style="2" customWidth="1"/>
    <col min="15635" max="15635" width="1.7109375" style="2" customWidth="1"/>
    <col min="15636" max="15636" width="11.42578125" style="2"/>
    <col min="15637" max="15638" width="13.7109375" style="2" customWidth="1"/>
    <col min="15639" max="15872" width="11.42578125" style="2"/>
    <col min="15873" max="15873" width="1.7109375" style="2" customWidth="1"/>
    <col min="15874" max="15874" width="62.7109375" style="2" customWidth="1"/>
    <col min="15875" max="15875" width="10.7109375" style="2" customWidth="1"/>
    <col min="15876" max="15877" width="7.85546875" style="2" customWidth="1"/>
    <col min="15878" max="15878" width="8" style="2" customWidth="1"/>
    <col min="15879" max="15887" width="7.7109375" style="2" customWidth="1"/>
    <col min="15888" max="15888" width="10.7109375" style="2" customWidth="1"/>
    <col min="15889" max="15890" width="9.7109375" style="2" customWidth="1"/>
    <col min="15891" max="15891" width="1.7109375" style="2" customWidth="1"/>
    <col min="15892" max="15892" width="11.42578125" style="2"/>
    <col min="15893" max="15894" width="13.7109375" style="2" customWidth="1"/>
    <col min="15895" max="16128" width="11.42578125" style="2"/>
    <col min="16129" max="16129" width="1.7109375" style="2" customWidth="1"/>
    <col min="16130" max="16130" width="62.7109375" style="2" customWidth="1"/>
    <col min="16131" max="16131" width="10.7109375" style="2" customWidth="1"/>
    <col min="16132" max="16133" width="7.85546875" style="2" customWidth="1"/>
    <col min="16134" max="16134" width="8" style="2" customWidth="1"/>
    <col min="16135" max="16143" width="7.7109375" style="2" customWidth="1"/>
    <col min="16144" max="16144" width="10.7109375" style="2" customWidth="1"/>
    <col min="16145" max="16146" width="9.7109375" style="2" customWidth="1"/>
    <col min="16147" max="16147" width="1.7109375" style="2" customWidth="1"/>
    <col min="16148" max="16148" width="11.42578125" style="2"/>
    <col min="16149" max="16150" width="13.7109375" style="2" customWidth="1"/>
    <col min="16151" max="16384" width="11.42578125" style="2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5"/>
      <c r="P1" s="35"/>
      <c r="Q1" s="35"/>
      <c r="R1" s="1"/>
      <c r="S1" s="1"/>
      <c r="T1" s="1"/>
      <c r="X1" s="23"/>
    </row>
    <row r="2" spans="1:26" ht="16.5">
      <c r="A2" s="1"/>
      <c r="B2" s="41" t="s">
        <v>78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1"/>
      <c r="T2" s="1"/>
      <c r="Y2" s="23"/>
    </row>
    <row r="3" spans="1:26" ht="16.5" customHeight="1">
      <c r="A3" s="1"/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1"/>
      <c r="T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24.95" customHeight="1">
      <c r="A5" s="1"/>
      <c r="B5" s="42" t="s">
        <v>1</v>
      </c>
      <c r="C5" s="24" t="s">
        <v>61</v>
      </c>
      <c r="D5" s="43" t="s">
        <v>65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4" t="s">
        <v>2</v>
      </c>
      <c r="R5" s="45"/>
      <c r="S5" s="1"/>
      <c r="T5" s="1"/>
      <c r="U5" s="1"/>
      <c r="V5" s="1"/>
    </row>
    <row r="6" spans="1:26" ht="31.5" customHeight="1">
      <c r="A6" s="1"/>
      <c r="B6" s="42"/>
      <c r="C6" s="22" t="s">
        <v>79</v>
      </c>
      <c r="D6" s="25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6" t="s">
        <v>45</v>
      </c>
      <c r="K6" s="26" t="s">
        <v>46</v>
      </c>
      <c r="L6" s="26" t="s">
        <v>47</v>
      </c>
      <c r="M6" s="26" t="s">
        <v>48</v>
      </c>
      <c r="N6" s="26" t="s">
        <v>49</v>
      </c>
      <c r="O6" s="26" t="s">
        <v>50</v>
      </c>
      <c r="P6" s="26" t="s">
        <v>79</v>
      </c>
      <c r="Q6" s="26" t="s">
        <v>3</v>
      </c>
      <c r="R6" s="27" t="s">
        <v>4</v>
      </c>
      <c r="S6" s="1"/>
      <c r="T6" s="1"/>
      <c r="U6" s="1"/>
      <c r="V6" s="1"/>
      <c r="Z6" s="23"/>
    </row>
    <row r="7" spans="1:26" ht="21" customHeight="1">
      <c r="A7" s="1"/>
      <c r="B7" s="3" t="s">
        <v>73</v>
      </c>
      <c r="C7" s="4">
        <f>+C9+C42+C52</f>
        <v>5349.2627506999988</v>
      </c>
      <c r="D7" s="4">
        <f>+D9+D42+D52</f>
        <v>741.4341380699999</v>
      </c>
      <c r="E7" s="4">
        <f t="shared" ref="E7:O7" si="0">+E9+E42+E52</f>
        <v>575.0225968499999</v>
      </c>
      <c r="F7" s="4">
        <f t="shared" si="0"/>
        <v>630.24204822000013</v>
      </c>
      <c r="G7" s="4">
        <f t="shared" si="0"/>
        <v>1267.3642090600003</v>
      </c>
      <c r="H7" s="4">
        <f t="shared" si="0"/>
        <v>662.03598268999997</v>
      </c>
      <c r="I7" s="4">
        <f t="shared" si="0"/>
        <v>623.13258821000011</v>
      </c>
      <c r="J7" s="4">
        <f t="shared" si="0"/>
        <v>663.57564567999998</v>
      </c>
      <c r="K7" s="4">
        <f t="shared" si="0"/>
        <v>623.24640087</v>
      </c>
      <c r="L7" s="4">
        <f t="shared" si="0"/>
        <v>0</v>
      </c>
      <c r="M7" s="4">
        <f t="shared" si="0"/>
        <v>0</v>
      </c>
      <c r="N7" s="4">
        <f t="shared" si="0"/>
        <v>0</v>
      </c>
      <c r="O7" s="4">
        <f t="shared" si="0"/>
        <v>0</v>
      </c>
      <c r="P7" s="4">
        <f>SUM(D7:O7)</f>
        <v>5786.05360965</v>
      </c>
      <c r="Q7" s="5">
        <f t="shared" ref="Q7" si="1">+P7-C7</f>
        <v>436.79085895000117</v>
      </c>
      <c r="R7" s="5">
        <f t="shared" ref="R7" si="2">IF(ISNUMBER(+Q7/C7*100), +Q7/C7*100, "")</f>
        <v>8.1654403476973201</v>
      </c>
      <c r="S7" s="1"/>
      <c r="T7" s="6"/>
      <c r="U7" s="6" t="e">
        <f>C7-#REF!</f>
        <v>#REF!</v>
      </c>
      <c r="V7" s="6" t="e">
        <f>P7-#REF!</f>
        <v>#REF!</v>
      </c>
      <c r="Z7" s="23"/>
    </row>
    <row r="8" spans="1:26" ht="21" customHeight="1">
      <c r="A8" s="1"/>
      <c r="B8" s="3" t="s">
        <v>51</v>
      </c>
      <c r="C8" s="4">
        <f>+C9+C42</f>
        <v>5326.7702664199987</v>
      </c>
      <c r="D8" s="4">
        <f>+D9+D42</f>
        <v>741.41183115999991</v>
      </c>
      <c r="E8" s="4">
        <f t="shared" ref="E8:O8" si="3">+E9+E42</f>
        <v>574.87423608999995</v>
      </c>
      <c r="F8" s="4">
        <f t="shared" si="3"/>
        <v>622.93170661000011</v>
      </c>
      <c r="G8" s="4">
        <f t="shared" si="3"/>
        <v>1259.8976767600004</v>
      </c>
      <c r="H8" s="4">
        <f t="shared" si="3"/>
        <v>654.17617209000002</v>
      </c>
      <c r="I8" s="4">
        <f t="shared" si="3"/>
        <v>615.56668190000016</v>
      </c>
      <c r="J8" s="4">
        <f t="shared" si="3"/>
        <v>663.55576126999995</v>
      </c>
      <c r="K8" s="4">
        <f t="shared" si="3"/>
        <v>623.21999875999995</v>
      </c>
      <c r="L8" s="4">
        <f t="shared" si="3"/>
        <v>0</v>
      </c>
      <c r="M8" s="4">
        <f t="shared" si="3"/>
        <v>0</v>
      </c>
      <c r="N8" s="4">
        <f t="shared" si="3"/>
        <v>0</v>
      </c>
      <c r="O8" s="4">
        <f t="shared" si="3"/>
        <v>0</v>
      </c>
      <c r="P8" s="4">
        <f>SUM(D8:O8)</f>
        <v>5755.6340646400004</v>
      </c>
      <c r="Q8" s="5">
        <f t="shared" ref="Q8:Q43" si="4">+P8-C8</f>
        <v>428.86379822000163</v>
      </c>
      <c r="R8" s="5">
        <f t="shared" ref="R8:R43" si="5">IF(ISNUMBER(+Q8/C8*100), +Q8/C8*100, "")</f>
        <v>8.0511037039378692</v>
      </c>
      <c r="S8" s="1"/>
      <c r="T8" s="6"/>
      <c r="U8" s="6" t="e">
        <f>C8-#REF!</f>
        <v>#REF!</v>
      </c>
      <c r="V8" s="6" t="e">
        <f>P8-#REF!</f>
        <v>#REF!</v>
      </c>
      <c r="X8" s="28"/>
    </row>
    <row r="9" spans="1:26" ht="21" customHeight="1">
      <c r="A9" s="1"/>
      <c r="B9" s="3" t="s">
        <v>5</v>
      </c>
      <c r="C9" s="5">
        <f>+C10+C13+C17+C18+C25+C34</f>
        <v>5129.7677818099992</v>
      </c>
      <c r="D9" s="5">
        <f>+D10+D13+D17+D18+D25+D34</f>
        <v>709.77213551999989</v>
      </c>
      <c r="E9" s="5">
        <f t="shared" ref="E9:O9" si="6">+E10+E13+E17+E18+E25+E34</f>
        <v>550.60166257999992</v>
      </c>
      <c r="F9" s="5">
        <f t="shared" si="6"/>
        <v>595.05711020000012</v>
      </c>
      <c r="G9" s="5">
        <f t="shared" si="6"/>
        <v>1237.7629189400004</v>
      </c>
      <c r="H9" s="5">
        <f t="shared" si="6"/>
        <v>624.22228379000001</v>
      </c>
      <c r="I9" s="5">
        <f t="shared" si="6"/>
        <v>591.41102619000014</v>
      </c>
      <c r="J9" s="5">
        <f t="shared" si="6"/>
        <v>638.25137585999994</v>
      </c>
      <c r="K9" s="5">
        <f t="shared" si="6"/>
        <v>599.70228420000001</v>
      </c>
      <c r="L9" s="5">
        <f t="shared" si="6"/>
        <v>0</v>
      </c>
      <c r="M9" s="5">
        <f t="shared" si="6"/>
        <v>0</v>
      </c>
      <c r="N9" s="5">
        <f t="shared" si="6"/>
        <v>0</v>
      </c>
      <c r="O9" s="5">
        <f t="shared" si="6"/>
        <v>0</v>
      </c>
      <c r="P9" s="5">
        <f>SUM(D9:O9)</f>
        <v>5546.7807972800001</v>
      </c>
      <c r="Q9" s="5">
        <f t="shared" si="4"/>
        <v>417.01301547000094</v>
      </c>
      <c r="R9" s="5">
        <f t="shared" si="5"/>
        <v>8.1292766691840601</v>
      </c>
      <c r="S9" s="1"/>
      <c r="T9" s="6"/>
      <c r="U9" s="6" t="e">
        <f>C9-#REF!</f>
        <v>#REF!</v>
      </c>
      <c r="V9" s="6" t="e">
        <f>P9-#REF!</f>
        <v>#REF!</v>
      </c>
      <c r="W9" s="23"/>
      <c r="Z9" s="28"/>
    </row>
    <row r="10" spans="1:26" ht="21" customHeight="1">
      <c r="A10" s="1"/>
      <c r="B10" s="7" t="s">
        <v>6</v>
      </c>
      <c r="C10" s="8">
        <f>SUM(C11:C12)</f>
        <v>2316.9817537499998</v>
      </c>
      <c r="D10" s="8">
        <f>SUM(D11:D12)</f>
        <v>357.37042895999997</v>
      </c>
      <c r="E10" s="8">
        <f>SUM(E11:E12)</f>
        <v>286.9470599</v>
      </c>
      <c r="F10" s="8">
        <f t="shared" ref="F10:O10" si="7">SUM(F11:F12)</f>
        <v>297.54754055000001</v>
      </c>
      <c r="G10" s="8">
        <f t="shared" si="7"/>
        <v>320.88816194000003</v>
      </c>
      <c r="H10" s="8">
        <f t="shared" si="7"/>
        <v>318.27017103000003</v>
      </c>
      <c r="I10" s="8">
        <f t="shared" si="7"/>
        <v>302.16835593999997</v>
      </c>
      <c r="J10" s="8">
        <f t="shared" si="7"/>
        <v>332.43453044</v>
      </c>
      <c r="K10" s="8">
        <f t="shared" si="7"/>
        <v>310.24809943000002</v>
      </c>
      <c r="L10" s="8">
        <f t="shared" si="7"/>
        <v>0</v>
      </c>
      <c r="M10" s="8">
        <f t="shared" si="7"/>
        <v>0</v>
      </c>
      <c r="N10" s="8">
        <f t="shared" si="7"/>
        <v>0</v>
      </c>
      <c r="O10" s="8">
        <f t="shared" si="7"/>
        <v>0</v>
      </c>
      <c r="P10" s="8">
        <f>SUM(D10:O10)</f>
        <v>2525.8743481899996</v>
      </c>
      <c r="Q10" s="8">
        <f t="shared" si="4"/>
        <v>208.89259443999981</v>
      </c>
      <c r="R10" s="8">
        <f t="shared" si="5"/>
        <v>9.0157203051733283</v>
      </c>
      <c r="S10" s="1"/>
      <c r="T10" s="6"/>
      <c r="U10" s="6" t="e">
        <f>C10-#REF!</f>
        <v>#REF!</v>
      </c>
      <c r="V10" s="6" t="e">
        <f>P10-#REF!</f>
        <v>#REF!</v>
      </c>
      <c r="X10" s="28"/>
      <c r="Y10" s="23"/>
    </row>
    <row r="11" spans="1:26" ht="15" customHeight="1">
      <c r="A11" s="1"/>
      <c r="B11" s="9" t="s">
        <v>7</v>
      </c>
      <c r="C11" s="10">
        <v>1077.2964002199999</v>
      </c>
      <c r="D11" s="10">
        <v>175.55507907999998</v>
      </c>
      <c r="E11" s="10">
        <v>136.44116753999998</v>
      </c>
      <c r="F11" s="10">
        <v>130.26390359999999</v>
      </c>
      <c r="G11" s="10">
        <v>145.37205442999999</v>
      </c>
      <c r="H11" s="10">
        <v>137.25449291000001</v>
      </c>
      <c r="I11" s="10">
        <v>139.54471176999999</v>
      </c>
      <c r="J11" s="10">
        <v>142.73111837000002</v>
      </c>
      <c r="K11" s="10">
        <v>142.28627467999999</v>
      </c>
      <c r="L11" s="10"/>
      <c r="M11" s="10"/>
      <c r="N11" s="10"/>
      <c r="O11" s="10"/>
      <c r="P11" s="10">
        <f t="shared" ref="P11:P43" si="8">SUM(D11:O11)</f>
        <v>1149.44880238</v>
      </c>
      <c r="Q11" s="10">
        <f t="shared" si="4"/>
        <v>72.152402160000065</v>
      </c>
      <c r="R11" s="10">
        <f t="shared" si="5"/>
        <v>6.6975441619655909</v>
      </c>
      <c r="S11" s="1"/>
      <c r="T11" s="6"/>
      <c r="U11" s="6" t="e">
        <f>C11-#REF!</f>
        <v>#REF!</v>
      </c>
      <c r="V11" s="6" t="e">
        <f>P11-#REF!</f>
        <v>#REF!</v>
      </c>
      <c r="Z11" s="28"/>
    </row>
    <row r="12" spans="1:26" ht="15" customHeight="1">
      <c r="A12" s="1"/>
      <c r="B12" s="9" t="s">
        <v>8</v>
      </c>
      <c r="C12" s="10">
        <v>1239.6853535299999</v>
      </c>
      <c r="D12" s="10">
        <v>181.81534987999999</v>
      </c>
      <c r="E12" s="10">
        <v>150.50589235999999</v>
      </c>
      <c r="F12" s="10">
        <v>167.28363694999999</v>
      </c>
      <c r="G12" s="10">
        <v>175.51610751000001</v>
      </c>
      <c r="H12" s="10">
        <v>181.01567811999999</v>
      </c>
      <c r="I12" s="10">
        <v>162.62364417000001</v>
      </c>
      <c r="J12" s="10">
        <v>189.70341206999998</v>
      </c>
      <c r="K12" s="10">
        <v>167.96182475000001</v>
      </c>
      <c r="L12" s="10"/>
      <c r="M12" s="10"/>
      <c r="N12" s="10"/>
      <c r="O12" s="10"/>
      <c r="P12" s="10">
        <f t="shared" si="8"/>
        <v>1376.4255458099999</v>
      </c>
      <c r="Q12" s="10">
        <f t="shared" si="4"/>
        <v>136.74019227999997</v>
      </c>
      <c r="R12" s="10">
        <f t="shared" si="5"/>
        <v>11.03023375170423</v>
      </c>
      <c r="S12" s="1"/>
      <c r="T12" s="6"/>
      <c r="U12" s="6" t="e">
        <f>C12-#REF!</f>
        <v>#REF!</v>
      </c>
      <c r="V12" s="6" t="e">
        <f>P12-#REF!</f>
        <v>#REF!</v>
      </c>
      <c r="Y12" s="34"/>
      <c r="Z12" s="28"/>
    </row>
    <row r="13" spans="1:26" ht="21" customHeight="1">
      <c r="A13" s="1"/>
      <c r="B13" s="7" t="s">
        <v>9</v>
      </c>
      <c r="C13" s="8">
        <f>SUM(C14:C16)</f>
        <v>2314.9430820500002</v>
      </c>
      <c r="D13" s="8">
        <f>SUM(D14:D16)</f>
        <v>283.81083452000001</v>
      </c>
      <c r="E13" s="8">
        <f>SUM(E14:E16)</f>
        <v>203.16724324</v>
      </c>
      <c r="F13" s="8">
        <f t="shared" ref="F13:O13" si="9">SUM(F14:F16)</f>
        <v>234.44719462</v>
      </c>
      <c r="G13" s="8">
        <f t="shared" si="9"/>
        <v>847.22917556000004</v>
      </c>
      <c r="H13" s="8">
        <f t="shared" si="9"/>
        <v>233.60636069999998</v>
      </c>
      <c r="I13" s="8">
        <f t="shared" si="9"/>
        <v>221.55311416000001</v>
      </c>
      <c r="J13" s="8">
        <f t="shared" si="9"/>
        <v>231.42404826000001</v>
      </c>
      <c r="K13" s="8">
        <f t="shared" si="9"/>
        <v>220.66144946999998</v>
      </c>
      <c r="L13" s="8">
        <f t="shared" si="9"/>
        <v>0</v>
      </c>
      <c r="M13" s="8">
        <f t="shared" si="9"/>
        <v>0</v>
      </c>
      <c r="N13" s="8">
        <f t="shared" si="9"/>
        <v>0</v>
      </c>
      <c r="O13" s="8">
        <f t="shared" si="9"/>
        <v>0</v>
      </c>
      <c r="P13" s="8">
        <f>SUM(D13:O13)</f>
        <v>2475.8994205299996</v>
      </c>
      <c r="Q13" s="8">
        <f t="shared" si="4"/>
        <v>160.95633847999943</v>
      </c>
      <c r="R13" s="8">
        <f t="shared" si="5"/>
        <v>6.9529285505138372</v>
      </c>
      <c r="S13" s="1"/>
      <c r="T13" s="6"/>
      <c r="U13" s="6" t="e">
        <f>C13-#REF!</f>
        <v>#REF!</v>
      </c>
      <c r="V13" s="6" t="e">
        <f>P13-#REF!</f>
        <v>#REF!</v>
      </c>
      <c r="X13" s="28"/>
    </row>
    <row r="14" spans="1:26" ht="15" customHeight="1">
      <c r="A14" s="1"/>
      <c r="B14" s="9" t="s">
        <v>7</v>
      </c>
      <c r="C14" s="10">
        <v>799.17400064000003</v>
      </c>
      <c r="D14" s="10">
        <v>7.6253739100000004</v>
      </c>
      <c r="E14" s="10">
        <v>15.43232364</v>
      </c>
      <c r="F14" s="10">
        <v>50.729522360000004</v>
      </c>
      <c r="G14" s="10">
        <v>638.02284321000002</v>
      </c>
      <c r="H14" s="10">
        <v>47.700042029999999</v>
      </c>
      <c r="I14" s="10">
        <v>42.844199580000002</v>
      </c>
      <c r="J14" s="10">
        <v>37.512145910000001</v>
      </c>
      <c r="K14" s="10">
        <v>29.65893573</v>
      </c>
      <c r="L14" s="10"/>
      <c r="M14" s="10"/>
      <c r="N14" s="10"/>
      <c r="O14" s="10"/>
      <c r="P14" s="10">
        <f t="shared" si="8"/>
        <v>869.52538636999998</v>
      </c>
      <c r="Q14" s="10">
        <f t="shared" si="4"/>
        <v>70.351385729999947</v>
      </c>
      <c r="R14" s="10">
        <f t="shared" si="5"/>
        <v>8.8030123194273919</v>
      </c>
      <c r="S14" s="1"/>
      <c r="T14" s="6"/>
      <c r="U14" s="6" t="e">
        <f>C14-#REF!</f>
        <v>#REF!</v>
      </c>
      <c r="V14" s="6" t="e">
        <f>P14-#REF!</f>
        <v>#REF!</v>
      </c>
      <c r="X14" s="28"/>
    </row>
    <row r="15" spans="1:26" ht="15" customHeight="1">
      <c r="A15" s="1"/>
      <c r="B15" s="9" t="s">
        <v>10</v>
      </c>
      <c r="C15" s="10">
        <v>1022.35180238</v>
      </c>
      <c r="D15" s="10">
        <v>194.17778089000001</v>
      </c>
      <c r="E15" s="10">
        <v>116.53169097</v>
      </c>
      <c r="F15" s="10">
        <v>118.59326697</v>
      </c>
      <c r="G15" s="10">
        <v>138.3112744</v>
      </c>
      <c r="H15" s="10">
        <v>132.64254971</v>
      </c>
      <c r="I15" s="10">
        <v>121.41360896</v>
      </c>
      <c r="J15" s="10">
        <v>135.50075007000001</v>
      </c>
      <c r="K15" s="10">
        <v>126.30545784</v>
      </c>
      <c r="L15" s="10"/>
      <c r="M15" s="10"/>
      <c r="N15" s="10"/>
      <c r="O15" s="10"/>
      <c r="P15" s="10">
        <f t="shared" si="8"/>
        <v>1083.47637981</v>
      </c>
      <c r="Q15" s="10">
        <f t="shared" si="4"/>
        <v>61.124577430000045</v>
      </c>
      <c r="R15" s="10">
        <f t="shared" si="5"/>
        <v>5.9788203324632594</v>
      </c>
      <c r="S15" s="1"/>
      <c r="T15" s="6"/>
      <c r="U15" s="6" t="e">
        <f>C15-#REF!</f>
        <v>#REF!</v>
      </c>
      <c r="V15" s="6" t="e">
        <f>P15-#REF!</f>
        <v>#REF!</v>
      </c>
      <c r="Y15" s="34"/>
      <c r="Z15" s="28"/>
    </row>
    <row r="16" spans="1:26" ht="15" customHeight="1">
      <c r="A16" s="1"/>
      <c r="B16" s="9" t="s">
        <v>11</v>
      </c>
      <c r="C16" s="10">
        <v>493.41727902999997</v>
      </c>
      <c r="D16" s="10">
        <v>82.007679719999999</v>
      </c>
      <c r="E16" s="10">
        <v>71.203228629999998</v>
      </c>
      <c r="F16" s="10">
        <v>65.124405289999999</v>
      </c>
      <c r="G16" s="10">
        <v>70.895057950000009</v>
      </c>
      <c r="H16" s="10">
        <v>53.26376896</v>
      </c>
      <c r="I16" s="10">
        <v>57.295305620000001</v>
      </c>
      <c r="J16" s="10">
        <v>58.411152280000003</v>
      </c>
      <c r="K16" s="10">
        <v>64.697055899999995</v>
      </c>
      <c r="L16" s="10"/>
      <c r="M16" s="10"/>
      <c r="N16" s="10"/>
      <c r="O16" s="10"/>
      <c r="P16" s="10">
        <f t="shared" si="8"/>
        <v>522.89765435000004</v>
      </c>
      <c r="Q16" s="10">
        <f t="shared" si="4"/>
        <v>29.480375320000064</v>
      </c>
      <c r="R16" s="10">
        <f t="shared" si="5"/>
        <v>5.9747350919600946</v>
      </c>
      <c r="S16" s="1"/>
      <c r="T16" s="6"/>
      <c r="U16" s="6" t="e">
        <f>C16-#REF!</f>
        <v>#REF!</v>
      </c>
      <c r="V16" s="6" t="e">
        <f>P16-#REF!</f>
        <v>#REF!</v>
      </c>
      <c r="Y16" s="34"/>
      <c r="Z16" s="28"/>
    </row>
    <row r="17" spans="1:26" ht="21" customHeight="1">
      <c r="A17" s="1"/>
      <c r="B17" s="7" t="s">
        <v>52</v>
      </c>
      <c r="C17" s="8">
        <v>216.05058631</v>
      </c>
      <c r="D17" s="8">
        <v>29.146060990000002</v>
      </c>
      <c r="E17" s="8">
        <v>26.681129110000001</v>
      </c>
      <c r="F17" s="8">
        <v>30.235783650000002</v>
      </c>
      <c r="G17" s="8">
        <v>30.70968366</v>
      </c>
      <c r="H17" s="8">
        <v>32.00667541</v>
      </c>
      <c r="I17" s="8">
        <v>29.219531900000003</v>
      </c>
      <c r="J17" s="8">
        <v>35.650315649999996</v>
      </c>
      <c r="K17" s="8">
        <v>30.910559639999999</v>
      </c>
      <c r="L17" s="8"/>
      <c r="M17" s="8"/>
      <c r="N17" s="8"/>
      <c r="O17" s="8"/>
      <c r="P17" s="8">
        <f t="shared" si="8"/>
        <v>244.55974000999996</v>
      </c>
      <c r="Q17" s="8">
        <f t="shared" si="4"/>
        <v>28.509153699999956</v>
      </c>
      <c r="R17" s="8">
        <f t="shared" si="5"/>
        <v>13.19559191526267</v>
      </c>
      <c r="S17" s="1"/>
      <c r="T17" s="6"/>
      <c r="U17" s="6" t="e">
        <f>C17-#REF!</f>
        <v>#REF!</v>
      </c>
      <c r="V17" s="6" t="e">
        <f>P17-#REF!</f>
        <v>#REF!</v>
      </c>
      <c r="Y17" s="34"/>
      <c r="Z17" s="28"/>
    </row>
    <row r="18" spans="1:26" ht="21" customHeight="1">
      <c r="A18" s="1"/>
      <c r="B18" s="7" t="s">
        <v>12</v>
      </c>
      <c r="C18" s="8">
        <f>SUM(C19:C24)</f>
        <v>156.12414648000001</v>
      </c>
      <c r="D18" s="8">
        <f>SUM(D19:D24)</f>
        <v>22.990357060000001</v>
      </c>
      <c r="E18" s="8">
        <f>SUM(E19:E24)</f>
        <v>16.22586188</v>
      </c>
      <c r="F18" s="8">
        <f t="shared" ref="F18:O18" si="10">SUM(F19:F24)</f>
        <v>16.922272169999999</v>
      </c>
      <c r="G18" s="8">
        <f t="shared" si="10"/>
        <v>21.225934539999997</v>
      </c>
      <c r="H18" s="8">
        <f t="shared" si="10"/>
        <v>21.813687080000001</v>
      </c>
      <c r="I18" s="8">
        <f t="shared" si="10"/>
        <v>20.874721900000004</v>
      </c>
      <c r="J18" s="8">
        <f t="shared" si="10"/>
        <v>20.002682760000003</v>
      </c>
      <c r="K18" s="8">
        <f t="shared" si="10"/>
        <v>20.438975150000001</v>
      </c>
      <c r="L18" s="8">
        <f t="shared" si="10"/>
        <v>0</v>
      </c>
      <c r="M18" s="8">
        <f t="shared" si="10"/>
        <v>0</v>
      </c>
      <c r="N18" s="8">
        <f t="shared" si="10"/>
        <v>0</v>
      </c>
      <c r="O18" s="8">
        <f t="shared" si="10"/>
        <v>0</v>
      </c>
      <c r="P18" s="8">
        <f>SUM(D18:O18)</f>
        <v>160.49449254000001</v>
      </c>
      <c r="Q18" s="8">
        <f t="shared" si="4"/>
        <v>4.3703460600000028</v>
      </c>
      <c r="R18" s="8">
        <f t="shared" si="5"/>
        <v>2.7992761904769536</v>
      </c>
      <c r="S18" s="1"/>
      <c r="T18" s="6"/>
      <c r="U18" s="6" t="e">
        <f>C18-#REF!</f>
        <v>#REF!</v>
      </c>
      <c r="V18" s="6" t="e">
        <f>P18-#REF!</f>
        <v>#REF!</v>
      </c>
      <c r="X18" s="28"/>
    </row>
    <row r="19" spans="1:26" ht="15" customHeight="1">
      <c r="A19" s="1"/>
      <c r="B19" s="9" t="s">
        <v>13</v>
      </c>
      <c r="C19" s="10">
        <f>37.45909417 - 17.75756383</f>
        <v>19.701530340000001</v>
      </c>
      <c r="D19" s="10">
        <v>2.5480479599999999</v>
      </c>
      <c r="E19" s="10">
        <v>1.7964914099999998</v>
      </c>
      <c r="F19" s="10">
        <v>2.5086195500000001</v>
      </c>
      <c r="G19" s="10">
        <v>2.4309155700000002</v>
      </c>
      <c r="H19" s="10">
        <v>2.52510769</v>
      </c>
      <c r="I19" s="10">
        <v>2.1686667399999999</v>
      </c>
      <c r="J19" s="10">
        <v>2.5766919599999998</v>
      </c>
      <c r="K19" s="10">
        <v>2.5800128299999998</v>
      </c>
      <c r="L19" s="10"/>
      <c r="M19" s="10"/>
      <c r="N19" s="10"/>
      <c r="O19" s="10"/>
      <c r="P19" s="10">
        <f t="shared" si="8"/>
        <v>19.134553709999999</v>
      </c>
      <c r="Q19" s="10">
        <f t="shared" si="4"/>
        <v>-0.56697663000000276</v>
      </c>
      <c r="R19" s="10">
        <f t="shared" si="5"/>
        <v>-2.8778304030975228</v>
      </c>
      <c r="S19" s="1"/>
      <c r="T19" s="6"/>
      <c r="U19" s="6" t="e">
        <f>C19-#REF!</f>
        <v>#REF!</v>
      </c>
      <c r="V19" s="6" t="e">
        <f>P19-#REF!</f>
        <v>#REF!</v>
      </c>
      <c r="X19" s="28"/>
    </row>
    <row r="20" spans="1:26" ht="15" customHeight="1">
      <c r="A20" s="1"/>
      <c r="B20" s="9" t="s">
        <v>14</v>
      </c>
      <c r="C20" s="10">
        <f>52.78491091 + 17.75756383</f>
        <v>70.542474740000003</v>
      </c>
      <c r="D20" s="10">
        <v>11.415559890000001</v>
      </c>
      <c r="E20" s="10">
        <v>6.1326044899999994</v>
      </c>
      <c r="F20" s="10">
        <v>6.18596682</v>
      </c>
      <c r="G20" s="10">
        <v>10.028653950000001</v>
      </c>
      <c r="H20" s="10">
        <v>9.3375765499999996</v>
      </c>
      <c r="I20" s="10">
        <v>8.7992923899999997</v>
      </c>
      <c r="J20" s="10">
        <v>8.4062232600000009</v>
      </c>
      <c r="K20" s="10">
        <v>8.6688276500000008</v>
      </c>
      <c r="L20" s="10"/>
      <c r="M20" s="10"/>
      <c r="N20" s="10"/>
      <c r="O20" s="10"/>
      <c r="P20" s="10">
        <f t="shared" si="8"/>
        <v>68.974705</v>
      </c>
      <c r="Q20" s="10">
        <f t="shared" si="4"/>
        <v>-1.5677697400000028</v>
      </c>
      <c r="R20" s="10">
        <f t="shared" si="5"/>
        <v>-2.2224478879970788</v>
      </c>
      <c r="S20" s="1"/>
      <c r="T20" s="6"/>
      <c r="U20" s="6" t="e">
        <f>C20-#REF!</f>
        <v>#REF!</v>
      </c>
      <c r="V20" s="6" t="e">
        <f>P20-#REF!</f>
        <v>#REF!</v>
      </c>
      <c r="X20" s="28"/>
    </row>
    <row r="21" spans="1:26" ht="15" customHeight="1">
      <c r="A21" s="1"/>
      <c r="B21" s="9" t="s">
        <v>15</v>
      </c>
      <c r="C21" s="10">
        <v>17.579892740000002</v>
      </c>
      <c r="D21" s="10">
        <v>2.1177919700000003</v>
      </c>
      <c r="E21" s="10">
        <v>2.6817137199999999</v>
      </c>
      <c r="F21" s="10">
        <v>2.4626157199999996</v>
      </c>
      <c r="G21" s="10">
        <v>2.08839577</v>
      </c>
      <c r="H21" s="10">
        <v>2.38575933</v>
      </c>
      <c r="I21" s="10">
        <v>2.4011309299999999</v>
      </c>
      <c r="J21" s="10">
        <v>2.76060661</v>
      </c>
      <c r="K21" s="10">
        <v>2.2432237599999998</v>
      </c>
      <c r="L21" s="10"/>
      <c r="M21" s="10"/>
      <c r="N21" s="10"/>
      <c r="O21" s="10"/>
      <c r="P21" s="10">
        <f t="shared" si="8"/>
        <v>19.14123781</v>
      </c>
      <c r="Q21" s="10">
        <f t="shared" si="4"/>
        <v>1.561345069999998</v>
      </c>
      <c r="R21" s="10">
        <f t="shared" si="5"/>
        <v>8.8814254619849162</v>
      </c>
      <c r="S21" s="1"/>
      <c r="T21" s="6"/>
      <c r="U21" s="6" t="e">
        <f>C21-#REF!</f>
        <v>#REF!</v>
      </c>
      <c r="V21" s="6" t="e">
        <f>P21-#REF!</f>
        <v>#REF!</v>
      </c>
      <c r="X21" s="28"/>
    </row>
    <row r="22" spans="1:26" ht="15" customHeight="1">
      <c r="A22" s="1"/>
      <c r="B22" s="9" t="s">
        <v>16</v>
      </c>
      <c r="C22" s="10">
        <v>47.604640119999999</v>
      </c>
      <c r="D22" s="10">
        <v>6.3219826499999998</v>
      </c>
      <c r="E22" s="10">
        <v>5.5709694600000006</v>
      </c>
      <c r="F22" s="10">
        <v>5.7132970900000002</v>
      </c>
      <c r="G22" s="10">
        <v>6.1087454199999991</v>
      </c>
      <c r="H22" s="10">
        <v>6.97986635</v>
      </c>
      <c r="I22" s="10">
        <v>6.3177157100000008</v>
      </c>
      <c r="J22" s="10">
        <v>5.4972596199999995</v>
      </c>
      <c r="K22" s="10">
        <v>6.2549576599999988</v>
      </c>
      <c r="L22" s="10"/>
      <c r="M22" s="10"/>
      <c r="N22" s="10"/>
      <c r="O22" s="10"/>
      <c r="P22" s="10">
        <f t="shared" si="8"/>
        <v>48.764793960000006</v>
      </c>
      <c r="Q22" s="10">
        <f t="shared" si="4"/>
        <v>1.1601538400000067</v>
      </c>
      <c r="R22" s="10">
        <f t="shared" si="5"/>
        <v>2.4370604148577413</v>
      </c>
      <c r="S22" s="1"/>
      <c r="T22" s="6"/>
      <c r="U22" s="6" t="e">
        <f>C22-#REF!</f>
        <v>#REF!</v>
      </c>
      <c r="V22" s="6" t="e">
        <f>P22-#REF!</f>
        <v>#REF!</v>
      </c>
      <c r="X22" s="28"/>
    </row>
    <row r="23" spans="1:26" ht="15" customHeight="1">
      <c r="A23" s="1"/>
      <c r="B23" s="9" t="s">
        <v>17</v>
      </c>
      <c r="C23" s="10">
        <v>0.69560853999999994</v>
      </c>
      <c r="D23" s="10">
        <v>6.1061669999999998E-2</v>
      </c>
      <c r="E23" s="10">
        <v>4.4082799999999998E-2</v>
      </c>
      <c r="F23" s="10">
        <v>5.1772989999999998E-2</v>
      </c>
      <c r="G23" s="10">
        <v>3.9921169999999999E-2</v>
      </c>
      <c r="H23" s="10">
        <v>4.2663919999999994E-2</v>
      </c>
      <c r="I23" s="10">
        <v>0.12768823000000001</v>
      </c>
      <c r="J23" s="10">
        <v>9.6266699999999997E-2</v>
      </c>
      <c r="K23" s="10">
        <v>6.76181E-2</v>
      </c>
      <c r="L23" s="10"/>
      <c r="M23" s="10"/>
      <c r="N23" s="10"/>
      <c r="O23" s="10"/>
      <c r="P23" s="10">
        <f t="shared" si="8"/>
        <v>0.53107557999999999</v>
      </c>
      <c r="Q23" s="10">
        <f t="shared" si="4"/>
        <v>-0.16453295999999995</v>
      </c>
      <c r="R23" s="10">
        <f t="shared" si="5"/>
        <v>-23.653096610918546</v>
      </c>
      <c r="S23" s="1"/>
      <c r="T23" s="6"/>
      <c r="U23" s="6" t="e">
        <f>C23-#REF!</f>
        <v>#REF!</v>
      </c>
      <c r="V23" s="6" t="e">
        <f>P23-#REF!</f>
        <v>#REF!</v>
      </c>
      <c r="X23" s="28"/>
    </row>
    <row r="24" spans="1:26" ht="15" customHeight="1">
      <c r="A24" s="1"/>
      <c r="B24" s="9" t="s">
        <v>18</v>
      </c>
      <c r="C24" s="10">
        <v>0</v>
      </c>
      <c r="D24" s="10">
        <v>0.52591292000000001</v>
      </c>
      <c r="E24" s="10">
        <v>0</v>
      </c>
      <c r="F24" s="10">
        <v>0</v>
      </c>
      <c r="G24" s="10">
        <v>0.52930265999999992</v>
      </c>
      <c r="H24" s="10">
        <v>0.5427132400000001</v>
      </c>
      <c r="I24" s="10">
        <v>1.0602279000000001</v>
      </c>
      <c r="J24" s="10">
        <v>0.6656346099999999</v>
      </c>
      <c r="K24" s="10">
        <v>0.62433514999999995</v>
      </c>
      <c r="L24" s="10"/>
      <c r="M24" s="10"/>
      <c r="N24" s="10"/>
      <c r="O24" s="10"/>
      <c r="P24" s="10">
        <f t="shared" si="8"/>
        <v>3.9481264799999995</v>
      </c>
      <c r="Q24" s="10">
        <f t="shared" si="4"/>
        <v>3.9481264799999995</v>
      </c>
      <c r="R24" s="10" t="str">
        <f t="shared" si="5"/>
        <v/>
      </c>
      <c r="S24" s="1"/>
      <c r="T24" s="6"/>
      <c r="U24" s="6" t="e">
        <f>C24-#REF!</f>
        <v>#REF!</v>
      </c>
      <c r="V24" s="6" t="e">
        <f>P24-#REF!</f>
        <v>#REF!</v>
      </c>
      <c r="X24" s="28"/>
    </row>
    <row r="25" spans="1:26" ht="21" customHeight="1">
      <c r="A25" s="1"/>
      <c r="B25" s="7" t="s">
        <v>19</v>
      </c>
      <c r="C25" s="8">
        <f>SUM(C26:C30,C33)</f>
        <v>72.746377330000001</v>
      </c>
      <c r="D25" s="8">
        <f t="shared" ref="D25" si="11">SUM(D26:D30,D33)</f>
        <v>9.6160882399999998</v>
      </c>
      <c r="E25" s="8">
        <f t="shared" ref="E25:O25" si="12">SUM(E26:E30,E33)</f>
        <v>10.663088339999998</v>
      </c>
      <c r="F25" s="8">
        <f t="shared" si="12"/>
        <v>9.2595326799999995</v>
      </c>
      <c r="G25" s="8">
        <f t="shared" si="12"/>
        <v>10.267766630000001</v>
      </c>
      <c r="H25" s="8">
        <f t="shared" si="12"/>
        <v>11.645056800000001</v>
      </c>
      <c r="I25" s="8">
        <f t="shared" si="12"/>
        <v>10.508913310000001</v>
      </c>
      <c r="J25" s="8">
        <f t="shared" si="12"/>
        <v>11.948044980000002</v>
      </c>
      <c r="K25" s="8">
        <f t="shared" si="12"/>
        <v>10.39996307</v>
      </c>
      <c r="L25" s="8">
        <f t="shared" si="12"/>
        <v>0</v>
      </c>
      <c r="M25" s="8">
        <f t="shared" si="12"/>
        <v>0</v>
      </c>
      <c r="N25" s="8">
        <f t="shared" si="12"/>
        <v>0</v>
      </c>
      <c r="O25" s="8">
        <f t="shared" si="12"/>
        <v>0</v>
      </c>
      <c r="P25" s="8">
        <f>SUM(D25:O25)</f>
        <v>84.308454050000009</v>
      </c>
      <c r="Q25" s="8">
        <f t="shared" si="4"/>
        <v>11.562076720000007</v>
      </c>
      <c r="R25" s="8">
        <f t="shared" si="5"/>
        <v>15.893680406312003</v>
      </c>
      <c r="S25" s="1"/>
      <c r="T25" s="6"/>
      <c r="U25" s="6" t="e">
        <f>C25-#REF!</f>
        <v>#REF!</v>
      </c>
      <c r="V25" s="6" t="e">
        <f>P25-#REF!</f>
        <v>#REF!</v>
      </c>
      <c r="X25" s="28"/>
    </row>
    <row r="26" spans="1:26" ht="15" customHeight="1">
      <c r="A26" s="1"/>
      <c r="B26" s="9" t="s">
        <v>20</v>
      </c>
      <c r="C26" s="10">
        <v>39.021707159999998</v>
      </c>
      <c r="D26" s="10">
        <v>5.6896575</v>
      </c>
      <c r="E26" s="10">
        <v>6.0778513599999995</v>
      </c>
      <c r="F26" s="10">
        <v>4.9804654399999997</v>
      </c>
      <c r="G26" s="10">
        <v>5.8738226200000003</v>
      </c>
      <c r="H26" s="10">
        <v>6.6718815600000001</v>
      </c>
      <c r="I26" s="10">
        <v>5.5872684600000007</v>
      </c>
      <c r="J26" s="10">
        <v>7.2509257700000003</v>
      </c>
      <c r="K26" s="10">
        <v>5.9313673799999993</v>
      </c>
      <c r="L26" s="10"/>
      <c r="M26" s="10"/>
      <c r="N26" s="10"/>
      <c r="O26" s="10"/>
      <c r="P26" s="10">
        <f t="shared" si="8"/>
        <v>48.063240090000001</v>
      </c>
      <c r="Q26" s="10">
        <f t="shared" si="4"/>
        <v>9.0415329300000025</v>
      </c>
      <c r="R26" s="10">
        <f t="shared" si="5"/>
        <v>23.170521199718834</v>
      </c>
      <c r="S26" s="1"/>
      <c r="T26" s="6"/>
      <c r="U26" s="6" t="e">
        <f>C26-#REF!</f>
        <v>#REF!</v>
      </c>
      <c r="V26" s="6" t="e">
        <f>P26-#REF!</f>
        <v>#REF!</v>
      </c>
    </row>
    <row r="27" spans="1:26" ht="15" hidden="1" customHeight="1">
      <c r="A27" s="20"/>
      <c r="B27" s="9" t="s">
        <v>21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/>
      <c r="M27" s="10"/>
      <c r="N27" s="10"/>
      <c r="O27" s="10"/>
      <c r="P27" s="10">
        <f t="shared" si="8"/>
        <v>0</v>
      </c>
      <c r="Q27" s="10">
        <f t="shared" si="4"/>
        <v>0</v>
      </c>
      <c r="R27" s="10" t="str">
        <f t="shared" si="5"/>
        <v/>
      </c>
      <c r="S27" s="1"/>
      <c r="T27" s="6"/>
      <c r="U27" s="6" t="e">
        <f>C27-#REF!</f>
        <v>#REF!</v>
      </c>
      <c r="V27" s="6" t="e">
        <f>P27-#REF!</f>
        <v>#REF!</v>
      </c>
    </row>
    <row r="28" spans="1:26" ht="15" hidden="1" customHeight="1">
      <c r="A28" s="20"/>
      <c r="B28" s="9" t="s">
        <v>22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>
        <f t="shared" si="8"/>
        <v>0</v>
      </c>
      <c r="Q28" s="10">
        <f t="shared" si="4"/>
        <v>0</v>
      </c>
      <c r="R28" s="10" t="str">
        <f t="shared" si="5"/>
        <v/>
      </c>
      <c r="S28" s="1"/>
      <c r="T28" s="6"/>
      <c r="U28" s="6" t="e">
        <f>C28-#REF!</f>
        <v>#REF!</v>
      </c>
      <c r="V28" s="6" t="e">
        <f>P28-#REF!</f>
        <v>#REF!</v>
      </c>
    </row>
    <row r="29" spans="1:26" ht="15" customHeight="1">
      <c r="A29" s="1"/>
      <c r="B29" s="9" t="s">
        <v>23</v>
      </c>
      <c r="C29" s="10">
        <v>18.631905019999998</v>
      </c>
      <c r="D29" s="10">
        <v>1.94815841</v>
      </c>
      <c r="E29" s="10">
        <v>2.1048000999999998</v>
      </c>
      <c r="F29" s="10">
        <v>2.38606505</v>
      </c>
      <c r="G29" s="10">
        <v>2.13221756</v>
      </c>
      <c r="H29" s="10">
        <v>2.3988330700000002</v>
      </c>
      <c r="I29" s="10">
        <v>2.6383366399999999</v>
      </c>
      <c r="J29" s="10">
        <v>2.6908394600000003</v>
      </c>
      <c r="K29" s="10">
        <v>2.2325055900000002</v>
      </c>
      <c r="L29" s="10"/>
      <c r="M29" s="10"/>
      <c r="N29" s="10"/>
      <c r="O29" s="10"/>
      <c r="P29" s="10">
        <f t="shared" si="8"/>
        <v>18.531755879999999</v>
      </c>
      <c r="Q29" s="10">
        <f t="shared" si="4"/>
        <v>-0.10014913999999919</v>
      </c>
      <c r="R29" s="10">
        <f t="shared" si="5"/>
        <v>-0.53751422569241503</v>
      </c>
      <c r="S29" s="1"/>
      <c r="T29" s="6"/>
      <c r="U29" s="6" t="e">
        <f>C29-#REF!</f>
        <v>#REF!</v>
      </c>
      <c r="V29" s="6" t="e">
        <f>P29-#REF!</f>
        <v>#REF!</v>
      </c>
    </row>
    <row r="30" spans="1:26" ht="15.75" hidden="1" customHeight="1">
      <c r="A30" s="20"/>
      <c r="B30" s="9" t="s">
        <v>24</v>
      </c>
      <c r="C30" s="10">
        <f>+C31+C32</f>
        <v>0</v>
      </c>
      <c r="D30" s="10">
        <f>+D31+D32</f>
        <v>0</v>
      </c>
      <c r="E30" s="10">
        <f>+E31+E32</f>
        <v>0</v>
      </c>
      <c r="F30" s="10">
        <f t="shared" ref="F30:O30" si="13">+F31+F32</f>
        <v>0</v>
      </c>
      <c r="G30" s="10">
        <f t="shared" si="13"/>
        <v>0</v>
      </c>
      <c r="H30" s="10">
        <f t="shared" si="13"/>
        <v>0</v>
      </c>
      <c r="I30" s="10">
        <f t="shared" si="13"/>
        <v>0</v>
      </c>
      <c r="J30" s="10">
        <f t="shared" si="13"/>
        <v>0</v>
      </c>
      <c r="K30" s="10">
        <f t="shared" si="13"/>
        <v>0</v>
      </c>
      <c r="L30" s="10">
        <f t="shared" si="13"/>
        <v>0</v>
      </c>
      <c r="M30" s="10">
        <f t="shared" si="13"/>
        <v>0</v>
      </c>
      <c r="N30" s="10">
        <f t="shared" si="13"/>
        <v>0</v>
      </c>
      <c r="O30" s="10">
        <f t="shared" si="13"/>
        <v>0</v>
      </c>
      <c r="P30" s="10">
        <f>SUM(D30:O30)</f>
        <v>0</v>
      </c>
      <c r="Q30" s="10">
        <f t="shared" si="4"/>
        <v>0</v>
      </c>
      <c r="R30" s="10" t="str">
        <f t="shared" si="5"/>
        <v/>
      </c>
      <c r="S30" s="1"/>
      <c r="T30" s="6"/>
      <c r="U30" s="6" t="e">
        <f>C30-#REF!</f>
        <v>#REF!</v>
      </c>
      <c r="V30" s="6" t="e">
        <f>P30-#REF!</f>
        <v>#REF!</v>
      </c>
    </row>
    <row r="31" spans="1:26" ht="15.75" hidden="1" customHeight="1">
      <c r="A31" s="20"/>
      <c r="B31" s="11" t="s">
        <v>25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/>
      <c r="M31" s="10"/>
      <c r="N31" s="10"/>
      <c r="O31" s="10"/>
      <c r="P31" s="10">
        <f t="shared" si="8"/>
        <v>0</v>
      </c>
      <c r="Q31" s="10">
        <f t="shared" si="4"/>
        <v>0</v>
      </c>
      <c r="R31" s="10" t="str">
        <f t="shared" si="5"/>
        <v/>
      </c>
      <c r="S31" s="1"/>
      <c r="T31" s="6"/>
      <c r="U31" s="6" t="e">
        <f>C31-#REF!</f>
        <v>#REF!</v>
      </c>
      <c r="V31" s="6" t="e">
        <f>P31-#REF!</f>
        <v>#REF!</v>
      </c>
    </row>
    <row r="32" spans="1:26" ht="15" hidden="1" customHeight="1">
      <c r="A32" s="20"/>
      <c r="B32" s="11" t="s">
        <v>26</v>
      </c>
      <c r="C32" s="10"/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/>
      <c r="M32" s="10"/>
      <c r="N32" s="10"/>
      <c r="O32" s="10"/>
      <c r="P32" s="10">
        <f t="shared" si="8"/>
        <v>0</v>
      </c>
      <c r="Q32" s="10">
        <f t="shared" si="4"/>
        <v>0</v>
      </c>
      <c r="R32" s="10" t="str">
        <f t="shared" si="5"/>
        <v/>
      </c>
      <c r="S32" s="1"/>
      <c r="T32" s="6"/>
      <c r="U32" s="6" t="e">
        <f>C32-#REF!</f>
        <v>#REF!</v>
      </c>
      <c r="V32" s="6" t="e">
        <f>P32-#REF!</f>
        <v>#REF!</v>
      </c>
    </row>
    <row r="33" spans="1:25" ht="15" customHeight="1">
      <c r="A33" s="1"/>
      <c r="B33" s="9" t="s">
        <v>57</v>
      </c>
      <c r="C33" s="10">
        <v>15.09276515</v>
      </c>
      <c r="D33" s="10">
        <v>1.97827233</v>
      </c>
      <c r="E33" s="10">
        <v>2.4804368800000001</v>
      </c>
      <c r="F33" s="10">
        <v>1.89300219</v>
      </c>
      <c r="G33" s="10">
        <v>2.2617264500000003</v>
      </c>
      <c r="H33" s="10">
        <v>2.57434217</v>
      </c>
      <c r="I33" s="10">
        <v>2.2833082099999999</v>
      </c>
      <c r="J33" s="10">
        <v>2.00627975</v>
      </c>
      <c r="K33" s="10">
        <v>2.2360900999999997</v>
      </c>
      <c r="L33" s="10"/>
      <c r="M33" s="10"/>
      <c r="N33" s="10"/>
      <c r="O33" s="10"/>
      <c r="P33" s="10">
        <f t="shared" si="8"/>
        <v>17.713458079999999</v>
      </c>
      <c r="Q33" s="10">
        <f t="shared" ref="Q33" si="14">+P33-C33</f>
        <v>2.6206929299999988</v>
      </c>
      <c r="R33" s="10">
        <f t="shared" ref="R33" si="15">IF(ISNUMBER(+Q33/C33*100), +Q33/C33*100, "")</f>
        <v>17.36390186923434</v>
      </c>
      <c r="S33" s="1"/>
      <c r="T33" s="6"/>
      <c r="U33" s="6" t="e">
        <f>C33-#REF!</f>
        <v>#REF!</v>
      </c>
      <c r="V33" s="6" t="e">
        <f>P33-#REF!</f>
        <v>#REF!</v>
      </c>
    </row>
    <row r="34" spans="1:25" ht="21" customHeight="1">
      <c r="A34" s="1"/>
      <c r="B34" s="7" t="s">
        <v>27</v>
      </c>
      <c r="C34" s="8">
        <f>SUM(C35:C41)</f>
        <v>52.921835890000004</v>
      </c>
      <c r="D34" s="8">
        <f>SUM(D35:D41)</f>
        <v>6.8383657499999995</v>
      </c>
      <c r="E34" s="8">
        <f>SUM(E35:E41)</f>
        <v>6.9172801100000001</v>
      </c>
      <c r="F34" s="8">
        <f t="shared" ref="F34:O34" si="16">SUM(F35:F41)</f>
        <v>6.6447865299999993</v>
      </c>
      <c r="G34" s="8">
        <f t="shared" si="16"/>
        <v>7.4421966100000008</v>
      </c>
      <c r="H34" s="8">
        <f t="shared" si="16"/>
        <v>6.8803327699999999</v>
      </c>
      <c r="I34" s="8">
        <f t="shared" si="16"/>
        <v>7.0863889800000006</v>
      </c>
      <c r="J34" s="8">
        <f t="shared" si="16"/>
        <v>6.7917537700000006</v>
      </c>
      <c r="K34" s="8">
        <f t="shared" si="16"/>
        <v>7.0432374399999995</v>
      </c>
      <c r="L34" s="8">
        <f t="shared" si="16"/>
        <v>0</v>
      </c>
      <c r="M34" s="8">
        <f t="shared" si="16"/>
        <v>0</v>
      </c>
      <c r="N34" s="8">
        <f t="shared" si="16"/>
        <v>0</v>
      </c>
      <c r="O34" s="8">
        <f t="shared" si="16"/>
        <v>0</v>
      </c>
      <c r="P34" s="8">
        <f>SUM(D34:O34)</f>
        <v>55.644341959999998</v>
      </c>
      <c r="Q34" s="8">
        <f t="shared" si="4"/>
        <v>2.7225060699999943</v>
      </c>
      <c r="R34" s="8">
        <f t="shared" si="5"/>
        <v>5.1443908251006709</v>
      </c>
      <c r="S34" s="1"/>
      <c r="T34" s="6"/>
      <c r="U34" s="6" t="e">
        <f>C34-#REF!</f>
        <v>#REF!</v>
      </c>
      <c r="V34" s="6" t="e">
        <f>P34-#REF!</f>
        <v>#REF!</v>
      </c>
      <c r="X34" s="23"/>
      <c r="Y34" s="23"/>
    </row>
    <row r="35" spans="1:25" ht="15" customHeight="1">
      <c r="A35" s="1"/>
      <c r="B35" s="9" t="s">
        <v>28</v>
      </c>
      <c r="C35" s="10">
        <v>14.49795653</v>
      </c>
      <c r="D35" s="10">
        <v>1.5714636599999998</v>
      </c>
      <c r="E35" s="10">
        <v>1.84769641</v>
      </c>
      <c r="F35" s="10">
        <v>1.6382700800000001</v>
      </c>
      <c r="G35" s="10">
        <v>1.80969066</v>
      </c>
      <c r="H35" s="10">
        <v>1.67876267</v>
      </c>
      <c r="I35" s="10">
        <v>1.7852494800000001</v>
      </c>
      <c r="J35" s="10">
        <v>1.6224500599999998</v>
      </c>
      <c r="K35" s="10">
        <v>1.73741144</v>
      </c>
      <c r="L35" s="10"/>
      <c r="M35" s="10"/>
      <c r="N35" s="10"/>
      <c r="O35" s="10"/>
      <c r="P35" s="10">
        <f t="shared" si="8"/>
        <v>13.690994460000002</v>
      </c>
      <c r="Q35" s="10">
        <f t="shared" si="4"/>
        <v>-0.80696206999999731</v>
      </c>
      <c r="R35" s="10">
        <f t="shared" si="5"/>
        <v>-5.5660400714416909</v>
      </c>
      <c r="S35" s="1"/>
      <c r="T35" s="6"/>
      <c r="U35" s="6" t="e">
        <f>C35-#REF!</f>
        <v>#REF!</v>
      </c>
      <c r="V35" s="6" t="e">
        <f>P35-#REF!</f>
        <v>#REF!</v>
      </c>
    </row>
    <row r="36" spans="1:25" ht="15" customHeight="1">
      <c r="A36" s="1"/>
      <c r="B36" s="9" t="s">
        <v>29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/>
      <c r="M36" s="10"/>
      <c r="N36" s="10"/>
      <c r="O36" s="10"/>
      <c r="P36" s="10">
        <f t="shared" si="8"/>
        <v>0</v>
      </c>
      <c r="Q36" s="10">
        <f t="shared" si="4"/>
        <v>0</v>
      </c>
      <c r="R36" s="10" t="str">
        <f t="shared" si="5"/>
        <v/>
      </c>
      <c r="S36" s="1"/>
      <c r="T36" s="6"/>
      <c r="U36" s="6" t="e">
        <f>C36-#REF!</f>
        <v>#REF!</v>
      </c>
      <c r="V36" s="6" t="e">
        <f>P36-#REF!</f>
        <v>#REF!</v>
      </c>
      <c r="Y36" s="23"/>
    </row>
    <row r="37" spans="1:25" ht="15" customHeight="1">
      <c r="A37" s="1"/>
      <c r="B37" s="9" t="s">
        <v>30</v>
      </c>
      <c r="C37" s="10">
        <v>38.423843380000001</v>
      </c>
      <c r="D37" s="10">
        <v>5.2666887999999998</v>
      </c>
      <c r="E37" s="10">
        <v>5.0695836999999999</v>
      </c>
      <c r="F37" s="10">
        <v>4.6369201999999996</v>
      </c>
      <c r="G37" s="10">
        <v>5.3824777000000008</v>
      </c>
      <c r="H37" s="10">
        <v>5.1161946</v>
      </c>
      <c r="I37" s="10">
        <v>5.3011395000000006</v>
      </c>
      <c r="J37" s="10">
        <v>4.8768896000000002</v>
      </c>
      <c r="K37" s="10">
        <v>5.3058259999999997</v>
      </c>
      <c r="L37" s="10"/>
      <c r="M37" s="10"/>
      <c r="N37" s="10"/>
      <c r="O37" s="10"/>
      <c r="P37" s="10">
        <f t="shared" si="8"/>
        <v>40.955720100000008</v>
      </c>
      <c r="Q37" s="10">
        <f t="shared" si="4"/>
        <v>2.5318767200000067</v>
      </c>
      <c r="R37" s="10">
        <f t="shared" si="5"/>
        <v>6.5893374979710497</v>
      </c>
      <c r="S37" s="1"/>
      <c r="T37" s="6"/>
      <c r="U37" s="6" t="e">
        <f>C37-#REF!</f>
        <v>#REF!</v>
      </c>
      <c r="V37" s="6" t="e">
        <f>P37-#REF!</f>
        <v>#REF!</v>
      </c>
      <c r="Y37" s="23"/>
    </row>
    <row r="38" spans="1:25" ht="15" customHeight="1">
      <c r="A38" s="1"/>
      <c r="B38" s="9" t="s">
        <v>31</v>
      </c>
      <c r="C38" s="10">
        <v>0</v>
      </c>
      <c r="D38" s="10">
        <v>0</v>
      </c>
      <c r="E38" s="10">
        <v>0</v>
      </c>
      <c r="F38" s="10">
        <v>0.36959625000000002</v>
      </c>
      <c r="G38" s="10">
        <v>0.25002825000000001</v>
      </c>
      <c r="H38" s="10">
        <v>8.5375500000000007E-2</v>
      </c>
      <c r="I38" s="10">
        <v>0</v>
      </c>
      <c r="J38" s="10">
        <v>0.29241411</v>
      </c>
      <c r="K38" s="10">
        <v>0</v>
      </c>
      <c r="L38" s="10"/>
      <c r="M38" s="10"/>
      <c r="N38" s="10"/>
      <c r="O38" s="10"/>
      <c r="P38" s="10">
        <f t="shared" si="8"/>
        <v>0.99741411000000002</v>
      </c>
      <c r="Q38" s="10">
        <f t="shared" si="4"/>
        <v>0.99741411000000002</v>
      </c>
      <c r="R38" s="10" t="str">
        <f t="shared" si="5"/>
        <v/>
      </c>
      <c r="S38" s="1"/>
      <c r="T38" s="6"/>
      <c r="U38" s="6" t="e">
        <f>C38-#REF!</f>
        <v>#REF!</v>
      </c>
      <c r="V38" s="6" t="e">
        <f>P38-#REF!</f>
        <v>#REF!</v>
      </c>
    </row>
    <row r="39" spans="1:25" ht="15" hidden="1" customHeight="1">
      <c r="A39" s="20"/>
      <c r="B39" s="9" t="s">
        <v>32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>
        <f t="shared" si="8"/>
        <v>0</v>
      </c>
      <c r="Q39" s="10">
        <f t="shared" si="4"/>
        <v>0</v>
      </c>
      <c r="R39" s="10" t="str">
        <f t="shared" si="5"/>
        <v/>
      </c>
      <c r="S39" s="1"/>
      <c r="T39" s="6"/>
      <c r="U39" s="6" t="e">
        <f>C39-#REF!</f>
        <v>#REF!</v>
      </c>
      <c r="V39" s="6" t="e">
        <f>P39-#REF!</f>
        <v>#REF!</v>
      </c>
    </row>
    <row r="40" spans="1:25" ht="15" hidden="1" customHeight="1">
      <c r="A40" s="20"/>
      <c r="B40" s="9" t="s">
        <v>33</v>
      </c>
      <c r="C40" s="10">
        <v>3.5979999999999998E-5</v>
      </c>
      <c r="D40" s="10">
        <v>2.1329000000000001E-4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/>
      <c r="M40" s="10"/>
      <c r="N40" s="10"/>
      <c r="O40" s="10"/>
      <c r="P40" s="10">
        <f t="shared" si="8"/>
        <v>2.1329000000000001E-4</v>
      </c>
      <c r="Q40" s="10">
        <f t="shared" si="4"/>
        <v>1.7731000000000002E-4</v>
      </c>
      <c r="R40" s="10">
        <f t="shared" si="5"/>
        <v>492.80155642023357</v>
      </c>
      <c r="S40" s="1"/>
      <c r="T40" s="6"/>
      <c r="U40" s="6" t="e">
        <f>C40-#REF!</f>
        <v>#REF!</v>
      </c>
      <c r="V40" s="6" t="e">
        <f>P40-#REF!</f>
        <v>#REF!</v>
      </c>
    </row>
    <row r="41" spans="1:25" ht="15" hidden="1" customHeight="1">
      <c r="A41" s="20"/>
      <c r="B41" s="9" t="s">
        <v>34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/>
      <c r="M41" s="10"/>
      <c r="N41" s="10"/>
      <c r="O41" s="10"/>
      <c r="P41" s="10">
        <f t="shared" si="8"/>
        <v>0</v>
      </c>
      <c r="Q41" s="10">
        <f t="shared" si="4"/>
        <v>0</v>
      </c>
      <c r="R41" s="10" t="str">
        <f t="shared" si="5"/>
        <v/>
      </c>
      <c r="S41" s="1"/>
      <c r="T41" s="6"/>
      <c r="U41" s="6" t="e">
        <f>C41-#REF!</f>
        <v>#REF!</v>
      </c>
      <c r="V41" s="6" t="e">
        <f>P41-#REF!</f>
        <v>#REF!</v>
      </c>
    </row>
    <row r="42" spans="1:25" ht="21" customHeight="1">
      <c r="A42" s="1"/>
      <c r="B42" s="3" t="s">
        <v>35</v>
      </c>
      <c r="C42" s="5">
        <f>SUM(C43:C44,C47,C49:C51)</f>
        <v>197.00248460999998</v>
      </c>
      <c r="D42" s="5">
        <f>SUM(D43:D44,D47,D49:D51)</f>
        <v>31.639695639999999</v>
      </c>
      <c r="E42" s="5">
        <f>SUM(E43:E44,E47,E49:E51)</f>
        <v>24.272573510000001</v>
      </c>
      <c r="F42" s="5">
        <f>SUM(F43:F44,F47,F49:F51)</f>
        <v>27.874596409999999</v>
      </c>
      <c r="G42" s="5">
        <f t="shared" ref="G42:K42" si="17">SUM(G43:G44,G47,G49:G51)</f>
        <v>22.134757820000001</v>
      </c>
      <c r="H42" s="5">
        <f t="shared" si="17"/>
        <v>29.953888299999996</v>
      </c>
      <c r="I42" s="5">
        <f t="shared" si="17"/>
        <v>24.155655710000001</v>
      </c>
      <c r="J42" s="5">
        <f t="shared" si="17"/>
        <v>25.304385409999998</v>
      </c>
      <c r="K42" s="5">
        <f t="shared" si="17"/>
        <v>23.517714560000002</v>
      </c>
      <c r="L42" s="5">
        <f t="shared" ref="L42" si="18">SUM(L43:L44,L47,L49:L51)</f>
        <v>0</v>
      </c>
      <c r="M42" s="5">
        <f t="shared" ref="M42" si="19">SUM(M43:M44,M47,M49:M51)</f>
        <v>0</v>
      </c>
      <c r="N42" s="5">
        <f t="shared" ref="N42" si="20">SUM(N43:N44,N47,N49:N51)</f>
        <v>0</v>
      </c>
      <c r="O42" s="5">
        <f t="shared" ref="O42" si="21">SUM(O43:O44,O47,O49:O51)</f>
        <v>0</v>
      </c>
      <c r="P42" s="5">
        <f>SUM(D42:O42)</f>
        <v>208.85326735999999</v>
      </c>
      <c r="Q42" s="5">
        <f t="shared" si="4"/>
        <v>11.850782750000008</v>
      </c>
      <c r="R42" s="5">
        <f t="shared" si="5"/>
        <v>6.0155498919014416</v>
      </c>
      <c r="S42" s="1"/>
      <c r="T42" s="6"/>
      <c r="U42" s="6" t="e">
        <f>C42-#REF!</f>
        <v>#REF!</v>
      </c>
      <c r="V42" s="6" t="e">
        <f>P42-#REF!</f>
        <v>#REF!</v>
      </c>
    </row>
    <row r="43" spans="1:25" ht="21" customHeight="1">
      <c r="A43" s="1"/>
      <c r="B43" s="7" t="s">
        <v>54</v>
      </c>
      <c r="C43" s="8">
        <v>36.493142779999999</v>
      </c>
      <c r="D43" s="8">
        <v>5.5945723599999999</v>
      </c>
      <c r="E43" s="8">
        <v>4.6059087600000002</v>
      </c>
      <c r="F43" s="8">
        <v>4.8482974599999995</v>
      </c>
      <c r="G43" s="8">
        <v>4.5965454699999997</v>
      </c>
      <c r="H43" s="8">
        <v>4.9406303999999999</v>
      </c>
      <c r="I43" s="8">
        <v>4.8909143899999998</v>
      </c>
      <c r="J43" s="8">
        <v>5.2272235799999995</v>
      </c>
      <c r="K43" s="8">
        <v>4.5356491800000001</v>
      </c>
      <c r="L43" s="8"/>
      <c r="M43" s="8"/>
      <c r="N43" s="8"/>
      <c r="O43" s="8"/>
      <c r="P43" s="8">
        <f t="shared" si="8"/>
        <v>39.239741599999995</v>
      </c>
      <c r="Q43" s="8">
        <f t="shared" si="4"/>
        <v>2.7465988199999956</v>
      </c>
      <c r="R43" s="8">
        <f t="shared" si="5"/>
        <v>7.5263422406723057</v>
      </c>
      <c r="S43" s="1"/>
      <c r="T43" s="6"/>
      <c r="U43" s="6" t="e">
        <f>C43-#REF!</f>
        <v>#REF!</v>
      </c>
      <c r="V43" s="6" t="e">
        <f>P43-#REF!</f>
        <v>#REF!</v>
      </c>
    </row>
    <row r="44" spans="1:25" ht="21" customHeight="1">
      <c r="A44" s="1"/>
      <c r="B44" s="7" t="s">
        <v>62</v>
      </c>
      <c r="C44" s="8">
        <f>SUM(C45:C46)</f>
        <v>29.57260548</v>
      </c>
      <c r="D44" s="8">
        <f>SUM(D45:D46)</f>
        <v>4.3997533600000001</v>
      </c>
      <c r="E44" s="8">
        <f t="shared" ref="E44:O44" si="22">SUM(E45:E46)</f>
        <v>4.5418229299999995</v>
      </c>
      <c r="F44" s="8">
        <f t="shared" si="22"/>
        <v>4.3380475199999999</v>
      </c>
      <c r="G44" s="8">
        <f t="shared" si="22"/>
        <v>4.3621091300000003</v>
      </c>
      <c r="H44" s="8">
        <f t="shared" si="22"/>
        <v>4.3520976300000003</v>
      </c>
      <c r="I44" s="8">
        <f t="shared" si="22"/>
        <v>4.57238057</v>
      </c>
      <c r="J44" s="8">
        <f t="shared" si="22"/>
        <v>4.5765352400000001</v>
      </c>
      <c r="K44" s="8">
        <f t="shared" si="22"/>
        <v>4.8280784099999998</v>
      </c>
      <c r="L44" s="8">
        <f t="shared" si="22"/>
        <v>0</v>
      </c>
      <c r="M44" s="8">
        <f t="shared" si="22"/>
        <v>0</v>
      </c>
      <c r="N44" s="8">
        <f t="shared" si="22"/>
        <v>0</v>
      </c>
      <c r="O44" s="8">
        <f t="shared" si="22"/>
        <v>0</v>
      </c>
      <c r="P44" s="8">
        <f t="shared" ref="P44" si="23">SUM(D44:O44)</f>
        <v>35.970824789999995</v>
      </c>
      <c r="Q44" s="8">
        <f t="shared" ref="Q44:Q46" si="24">+P44-C44</f>
        <v>6.3982193099999947</v>
      </c>
      <c r="R44" s="8">
        <f t="shared" ref="R44:R46" si="25">IF(ISNUMBER(+Q44/C44*100), +Q44/C44*100, "")</f>
        <v>21.635629347326603</v>
      </c>
      <c r="S44" s="1"/>
      <c r="T44" s="6"/>
      <c r="U44" s="6" t="e">
        <f>C44-#REF!</f>
        <v>#REF!</v>
      </c>
      <c r="V44" s="6" t="e">
        <f>P44-#REF!</f>
        <v>#REF!</v>
      </c>
    </row>
    <row r="45" spans="1:25" ht="15" customHeight="1">
      <c r="A45" s="1"/>
      <c r="B45" s="11" t="s">
        <v>63</v>
      </c>
      <c r="C45" s="10">
        <v>29.55057686</v>
      </c>
      <c r="D45" s="10">
        <v>4.3924298799999999</v>
      </c>
      <c r="E45" s="10">
        <v>4.5345711199999998</v>
      </c>
      <c r="F45" s="10">
        <v>4.3308426799999999</v>
      </c>
      <c r="G45" s="10">
        <v>4.3549042600000005</v>
      </c>
      <c r="H45" s="10">
        <v>4.3448708500000004</v>
      </c>
      <c r="I45" s="10">
        <v>4.5651280200000004</v>
      </c>
      <c r="J45" s="10">
        <v>4.5692458299999998</v>
      </c>
      <c r="K45" s="10">
        <v>4.8207675099999996</v>
      </c>
      <c r="L45" s="10"/>
      <c r="M45" s="10"/>
      <c r="N45" s="10"/>
      <c r="O45" s="10"/>
      <c r="P45" s="10">
        <f t="shared" ref="P45:P46" si="26">SUM(D45:O45)</f>
        <v>35.912760149999997</v>
      </c>
      <c r="Q45" s="10">
        <f t="shared" si="24"/>
        <v>6.3621832899999973</v>
      </c>
      <c r="R45" s="10">
        <f t="shared" si="25"/>
        <v>21.529810805865932</v>
      </c>
      <c r="S45" s="1"/>
      <c r="T45" s="6"/>
      <c r="U45" s="6" t="e">
        <f>C45-#REF!</f>
        <v>#REF!</v>
      </c>
      <c r="V45" s="6" t="e">
        <f>P45-#REF!</f>
        <v>#REF!</v>
      </c>
    </row>
    <row r="46" spans="1:25" ht="15" customHeight="1">
      <c r="A46" s="1"/>
      <c r="B46" s="11" t="s">
        <v>64</v>
      </c>
      <c r="C46" s="10">
        <v>2.2028619999999999E-2</v>
      </c>
      <c r="D46" s="10">
        <v>7.3234800000000003E-3</v>
      </c>
      <c r="E46" s="10">
        <v>7.25181E-3</v>
      </c>
      <c r="F46" s="10">
        <v>7.2048399999999997E-3</v>
      </c>
      <c r="G46" s="10">
        <v>7.2048699999999995E-3</v>
      </c>
      <c r="H46" s="10">
        <v>7.2267799999999995E-3</v>
      </c>
      <c r="I46" s="10">
        <v>7.25255E-3</v>
      </c>
      <c r="J46" s="10">
        <v>7.2894100000000005E-3</v>
      </c>
      <c r="K46" s="10">
        <v>7.3109000000000004E-3</v>
      </c>
      <c r="L46" s="10"/>
      <c r="M46" s="10"/>
      <c r="N46" s="10"/>
      <c r="O46" s="10"/>
      <c r="P46" s="10">
        <f t="shared" si="26"/>
        <v>5.8064640000000001E-2</v>
      </c>
      <c r="Q46" s="10">
        <f t="shared" si="24"/>
        <v>3.6036020000000002E-2</v>
      </c>
      <c r="R46" s="10">
        <f t="shared" si="25"/>
        <v>163.58727873103265</v>
      </c>
      <c r="S46" s="1"/>
      <c r="T46" s="6"/>
      <c r="U46" s="6" t="e">
        <f>C46-#REF!</f>
        <v>#REF!</v>
      </c>
      <c r="V46" s="6" t="e">
        <f>P46-#REF!</f>
        <v>#REF!</v>
      </c>
    </row>
    <row r="47" spans="1:25" ht="21" customHeight="1">
      <c r="A47" s="1"/>
      <c r="B47" s="7" t="s">
        <v>55</v>
      </c>
      <c r="C47" s="8">
        <v>10.313467080000001</v>
      </c>
      <c r="D47" s="8">
        <v>1.41293285</v>
      </c>
      <c r="E47" s="8">
        <v>1.3097636399999999</v>
      </c>
      <c r="F47" s="8">
        <v>1.46867949</v>
      </c>
      <c r="G47" s="8">
        <v>1.4568260099999999</v>
      </c>
      <c r="H47" s="8">
        <v>1.3071889000000001</v>
      </c>
      <c r="I47" s="8">
        <v>1.3496169500000001</v>
      </c>
      <c r="J47" s="8">
        <v>1.23587537</v>
      </c>
      <c r="K47" s="8">
        <v>1.13146741</v>
      </c>
      <c r="L47" s="8"/>
      <c r="M47" s="8"/>
      <c r="N47" s="8"/>
      <c r="O47" s="8"/>
      <c r="P47" s="8">
        <f t="shared" ref="P47:P52" si="27">SUM(D47:O47)</f>
        <v>10.67235062</v>
      </c>
      <c r="Q47" s="8">
        <f>+P47-C47</f>
        <v>0.358883539999999</v>
      </c>
      <c r="R47" s="8">
        <f>IF(ISNUMBER(+Q47/C47*100), +Q47/C47*100, "")</f>
        <v>3.4797564894151867</v>
      </c>
      <c r="S47" s="1"/>
      <c r="T47" s="6"/>
      <c r="U47" s="6" t="e">
        <f>C47-#REF!</f>
        <v>#REF!</v>
      </c>
      <c r="V47" s="6" t="e">
        <f>P47-#REF!</f>
        <v>#REF!</v>
      </c>
    </row>
    <row r="48" spans="1:25" ht="15" customHeight="1">
      <c r="A48" s="1"/>
      <c r="B48" s="11" t="s">
        <v>58</v>
      </c>
      <c r="C48" s="10">
        <v>3.9811622900000003</v>
      </c>
      <c r="D48" s="10">
        <v>0.66644871000000006</v>
      </c>
      <c r="E48" s="10">
        <v>0.53188259000000004</v>
      </c>
      <c r="F48" s="10">
        <v>0.56228677999999999</v>
      </c>
      <c r="G48" s="10">
        <v>0.44521673</v>
      </c>
      <c r="H48" s="10">
        <v>0.53665644000000001</v>
      </c>
      <c r="I48" s="10">
        <v>0.49680796999999999</v>
      </c>
      <c r="J48" s="10">
        <v>0.53713037999999991</v>
      </c>
      <c r="K48" s="10">
        <v>0.45783616999999999</v>
      </c>
      <c r="L48" s="10"/>
      <c r="M48" s="10"/>
      <c r="N48" s="10"/>
      <c r="O48" s="10"/>
      <c r="P48" s="10">
        <f t="shared" si="27"/>
        <v>4.2342657699999995</v>
      </c>
      <c r="Q48" s="10">
        <f>+P48-C48</f>
        <v>0.25310347999999916</v>
      </c>
      <c r="R48" s="10">
        <f>IF(ISNUMBER(+Q48/C48*100), +Q48/C48*100, "")</f>
        <v>6.3575273139643631</v>
      </c>
      <c r="S48" s="1"/>
      <c r="T48" s="6"/>
      <c r="U48" s="6" t="e">
        <f>C48-#REF!</f>
        <v>#REF!</v>
      </c>
      <c r="V48" s="6" t="e">
        <f>P48-#REF!</f>
        <v>#REF!</v>
      </c>
    </row>
    <row r="49" spans="1:26" ht="21" customHeight="1">
      <c r="A49" s="1"/>
      <c r="B49" s="7" t="s">
        <v>59</v>
      </c>
      <c r="C49" s="8">
        <v>69.025588380000002</v>
      </c>
      <c r="D49" s="8">
        <v>10.29339998</v>
      </c>
      <c r="E49" s="8">
        <v>6.2334851000000002</v>
      </c>
      <c r="F49" s="8">
        <v>12.585646350000001</v>
      </c>
      <c r="G49" s="8">
        <v>6.8418041199999999</v>
      </c>
      <c r="H49" s="8">
        <v>8.7018066299999983</v>
      </c>
      <c r="I49" s="8">
        <v>8.6793264400000005</v>
      </c>
      <c r="J49" s="8">
        <v>9.8715082600000006</v>
      </c>
      <c r="K49" s="8">
        <v>8.3077371000000007</v>
      </c>
      <c r="L49" s="8"/>
      <c r="M49" s="8"/>
      <c r="N49" s="8"/>
      <c r="O49" s="8"/>
      <c r="P49" s="8">
        <f t="shared" si="27"/>
        <v>71.514713979999996</v>
      </c>
      <c r="Q49" s="8">
        <f>+P49-C49</f>
        <v>2.4891255999999942</v>
      </c>
      <c r="R49" s="8">
        <f>IF(ISNUMBER(+Q49/C49*100), +Q49/C49*100, "")</f>
        <v>3.6060911010230701</v>
      </c>
      <c r="S49" s="1"/>
      <c r="T49" s="6"/>
      <c r="U49" s="6" t="e">
        <f>C49-#REF!</f>
        <v>#REF!</v>
      </c>
      <c r="V49" s="6" t="e">
        <f>P49-#REF!</f>
        <v>#REF!</v>
      </c>
    </row>
    <row r="50" spans="1:26" ht="21" customHeight="1">
      <c r="A50" s="1"/>
      <c r="B50" s="7" t="s">
        <v>56</v>
      </c>
      <c r="C50" s="8">
        <v>17.039763929999999</v>
      </c>
      <c r="D50" s="8">
        <v>5.1548483800000007</v>
      </c>
      <c r="E50" s="8">
        <v>3.2166950700000001</v>
      </c>
      <c r="F50" s="8">
        <v>0.57749464000000006</v>
      </c>
      <c r="G50" s="8">
        <v>0.11980412</v>
      </c>
      <c r="H50" s="8">
        <v>6.2506883599999998</v>
      </c>
      <c r="I50" s="8">
        <v>0.02</v>
      </c>
      <c r="J50" s="8">
        <v>0.02</v>
      </c>
      <c r="K50" s="8">
        <v>0</v>
      </c>
      <c r="L50" s="8"/>
      <c r="M50" s="8"/>
      <c r="N50" s="8"/>
      <c r="O50" s="8"/>
      <c r="P50" s="8">
        <f t="shared" si="27"/>
        <v>15.359530569999999</v>
      </c>
      <c r="Q50" s="8">
        <f>+P50-C50</f>
        <v>-1.6802333600000008</v>
      </c>
      <c r="R50" s="8">
        <f>IF(ISNUMBER(+Q50/C50*100), +Q50/C50*100, "")</f>
        <v>-9.8606610214933941</v>
      </c>
      <c r="S50" s="1"/>
      <c r="T50" s="6"/>
      <c r="U50" s="6" t="e">
        <f>C50-#REF!</f>
        <v>#REF!</v>
      </c>
      <c r="V50" s="6" t="e">
        <f>P50-#REF!</f>
        <v>#REF!</v>
      </c>
    </row>
    <row r="51" spans="1:26" ht="21" customHeight="1">
      <c r="A51" s="1"/>
      <c r="B51" s="7" t="s">
        <v>60</v>
      </c>
      <c r="C51" s="8">
        <v>34.55791696</v>
      </c>
      <c r="D51" s="8">
        <v>4.7841887100000005</v>
      </c>
      <c r="E51" s="8">
        <v>4.3648980100000001</v>
      </c>
      <c r="F51" s="8">
        <v>4.0564309500000002</v>
      </c>
      <c r="G51" s="8">
        <v>4.7576689700000001</v>
      </c>
      <c r="H51" s="8">
        <v>4.4014763800000001</v>
      </c>
      <c r="I51" s="8">
        <v>4.6434173599999999</v>
      </c>
      <c r="J51" s="8">
        <v>4.3732429599999998</v>
      </c>
      <c r="K51" s="8">
        <v>4.7147824600000003</v>
      </c>
      <c r="L51" s="8"/>
      <c r="M51" s="8"/>
      <c r="N51" s="8"/>
      <c r="O51" s="8"/>
      <c r="P51" s="8">
        <f t="shared" si="27"/>
        <v>36.096105800000004</v>
      </c>
      <c r="Q51" s="8">
        <f>+P51-C51</f>
        <v>1.5381888400000037</v>
      </c>
      <c r="R51" s="8">
        <f>IF(ISNUMBER(+Q51/C51*100), +Q51/C51*100, "")</f>
        <v>4.4510461720838741</v>
      </c>
      <c r="S51" s="1"/>
      <c r="T51" s="6"/>
      <c r="U51" s="6" t="e">
        <f>C51-#REF!</f>
        <v>#REF!</v>
      </c>
      <c r="V51" s="6" t="e">
        <f>P51-#REF!</f>
        <v>#REF!</v>
      </c>
    </row>
    <row r="52" spans="1:26" ht="21" customHeight="1">
      <c r="A52" s="1"/>
      <c r="B52" s="3" t="s">
        <v>74</v>
      </c>
      <c r="C52" s="5">
        <f>SUM(C53:C55)</f>
        <v>22.492484280000003</v>
      </c>
      <c r="D52" s="5">
        <f>SUM(D53:D55)</f>
        <v>2.2306909999999999E-2</v>
      </c>
      <c r="E52" s="5">
        <f t="shared" ref="E52:O52" si="28">SUM(E53:E55)</f>
        <v>0.14836076000000004</v>
      </c>
      <c r="F52" s="5">
        <f t="shared" si="28"/>
        <v>7.31034161</v>
      </c>
      <c r="G52" s="5">
        <f t="shared" si="28"/>
        <v>7.4665322999999999</v>
      </c>
      <c r="H52" s="5">
        <f t="shared" si="28"/>
        <v>7.8598105999999994</v>
      </c>
      <c r="I52" s="5">
        <f t="shared" si="28"/>
        <v>7.5659063099999999</v>
      </c>
      <c r="J52" s="5">
        <f t="shared" si="28"/>
        <v>1.9884409999999998E-2</v>
      </c>
      <c r="K52" s="5">
        <f t="shared" si="28"/>
        <v>2.6402109999999999E-2</v>
      </c>
      <c r="L52" s="5">
        <f t="shared" si="28"/>
        <v>0</v>
      </c>
      <c r="M52" s="5">
        <f t="shared" si="28"/>
        <v>0</v>
      </c>
      <c r="N52" s="5">
        <f t="shared" si="28"/>
        <v>0</v>
      </c>
      <c r="O52" s="5">
        <f t="shared" si="28"/>
        <v>0</v>
      </c>
      <c r="P52" s="5">
        <f t="shared" si="27"/>
        <v>30.419545009999997</v>
      </c>
      <c r="Q52" s="5">
        <f t="shared" ref="Q52:Q55" si="29">+P52-C52</f>
        <v>7.9270607299999938</v>
      </c>
      <c r="R52" s="5">
        <f t="shared" ref="R52:R55" si="30">IF(ISNUMBER(+Q52/C52*100), +Q52/C52*100, "")</f>
        <v>35.243153363226412</v>
      </c>
      <c r="S52" s="1"/>
      <c r="T52" s="6"/>
      <c r="U52" s="6" t="e">
        <f>C52-#REF!</f>
        <v>#REF!</v>
      </c>
      <c r="V52" s="6" t="e">
        <f>P52-#REF!</f>
        <v>#REF!</v>
      </c>
    </row>
    <row r="53" spans="1:26" ht="21" customHeight="1">
      <c r="A53" s="1"/>
      <c r="B53" s="38" t="s">
        <v>70</v>
      </c>
      <c r="C53" s="10">
        <v>0</v>
      </c>
      <c r="D53" s="10">
        <v>0</v>
      </c>
      <c r="E53" s="10">
        <v>9.1999999999999998E-3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/>
      <c r="M53" s="10"/>
      <c r="N53" s="10"/>
      <c r="O53" s="10"/>
      <c r="P53" s="10">
        <f t="shared" ref="P53:P55" si="31">SUM(D53:O53)</f>
        <v>9.1999999999999998E-3</v>
      </c>
      <c r="Q53" s="10">
        <f t="shared" si="29"/>
        <v>9.1999999999999998E-3</v>
      </c>
      <c r="R53" s="10" t="str">
        <f t="shared" si="30"/>
        <v/>
      </c>
      <c r="S53" s="1"/>
      <c r="T53" s="6"/>
      <c r="U53" s="6" t="e">
        <f>C53-#REF!</f>
        <v>#REF!</v>
      </c>
      <c r="V53" s="6" t="e">
        <f>P53-#REF!</f>
        <v>#REF!</v>
      </c>
    </row>
    <row r="54" spans="1:26" ht="21" customHeight="1">
      <c r="A54" s="1"/>
      <c r="B54" s="38" t="s">
        <v>71</v>
      </c>
      <c r="C54" s="10">
        <v>21.973599920000002</v>
      </c>
      <c r="D54" s="10">
        <v>0</v>
      </c>
      <c r="E54" s="10">
        <v>0</v>
      </c>
      <c r="F54" s="10">
        <v>7.2928691099999998</v>
      </c>
      <c r="G54" s="10">
        <v>7.4471182699999998</v>
      </c>
      <c r="H54" s="10">
        <v>7.7956133099999994</v>
      </c>
      <c r="I54" s="10">
        <v>7.4353514499999998</v>
      </c>
      <c r="J54" s="10">
        <v>0</v>
      </c>
      <c r="K54" s="10">
        <v>0</v>
      </c>
      <c r="L54" s="10"/>
      <c r="M54" s="10"/>
      <c r="N54" s="10"/>
      <c r="O54" s="10"/>
      <c r="P54" s="10">
        <f t="shared" si="31"/>
        <v>29.970952139999998</v>
      </c>
      <c r="Q54" s="10">
        <f t="shared" si="29"/>
        <v>7.9973522199999962</v>
      </c>
      <c r="R54" s="10">
        <f t="shared" si="30"/>
        <v>36.395275462901921</v>
      </c>
      <c r="S54" s="1"/>
      <c r="T54" s="6"/>
      <c r="U54" s="6" t="e">
        <f>C54-#REF!</f>
        <v>#REF!</v>
      </c>
      <c r="V54" s="6" t="e">
        <f>P54-#REF!</f>
        <v>#REF!</v>
      </c>
    </row>
    <row r="55" spans="1:26" ht="21" customHeight="1">
      <c r="A55" s="1"/>
      <c r="B55" s="38" t="s">
        <v>72</v>
      </c>
      <c r="C55" s="10">
        <v>0.51888436000000004</v>
      </c>
      <c r="D55" s="10">
        <v>2.2306909999999999E-2</v>
      </c>
      <c r="E55" s="10">
        <v>0.13916076000000002</v>
      </c>
      <c r="F55" s="10">
        <v>1.7472499999999998E-2</v>
      </c>
      <c r="G55" s="10">
        <v>1.9414029999999999E-2</v>
      </c>
      <c r="H55" s="10">
        <v>6.419728999999999E-2</v>
      </c>
      <c r="I55" s="10">
        <v>0.13055485999999999</v>
      </c>
      <c r="J55" s="10">
        <v>1.9884409999999998E-2</v>
      </c>
      <c r="K55" s="10">
        <v>2.6402109999999999E-2</v>
      </c>
      <c r="L55" s="10"/>
      <c r="M55" s="10"/>
      <c r="N55" s="10"/>
      <c r="O55" s="10"/>
      <c r="P55" s="10">
        <f t="shared" si="31"/>
        <v>0.43939286999999999</v>
      </c>
      <c r="Q55" s="10">
        <f t="shared" si="29"/>
        <v>-7.9491490000000053E-2</v>
      </c>
      <c r="R55" s="10">
        <f t="shared" si="30"/>
        <v>-15.319692811708578</v>
      </c>
      <c r="S55" s="1"/>
      <c r="T55" s="6"/>
      <c r="U55" s="6" t="e">
        <f>C55-#REF!</f>
        <v>#REF!</v>
      </c>
      <c r="V55" s="6" t="e">
        <f>P55-#REF!</f>
        <v>#REF!</v>
      </c>
    </row>
    <row r="56" spans="1:26" ht="6" customHeight="1">
      <c r="A56" s="1"/>
      <c r="B56" s="2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1"/>
      <c r="S56" s="1"/>
      <c r="T56" s="6"/>
      <c r="U56" s="6"/>
      <c r="V56" s="6"/>
    </row>
    <row r="57" spans="1:26" ht="15" customHeight="1">
      <c r="A57" s="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1"/>
      <c r="T57" s="1"/>
      <c r="U57" s="6"/>
      <c r="V57" s="6"/>
    </row>
    <row r="58" spans="1:26">
      <c r="A58" s="1"/>
      <c r="B58" s="12" t="s">
        <v>80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6" ht="30" customHeight="1">
      <c r="A59" s="1"/>
      <c r="B59" s="40" t="s">
        <v>68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1"/>
      <c r="T59" s="1"/>
      <c r="U59" s="1"/>
      <c r="V59" s="1"/>
    </row>
    <row r="60" spans="1:26" ht="37.5" customHeight="1">
      <c r="A60" s="1"/>
      <c r="B60" s="40" t="s">
        <v>69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1"/>
      <c r="T60" s="1"/>
      <c r="U60" s="1"/>
      <c r="V60" s="1"/>
    </row>
    <row r="61" spans="1:26" ht="24" hidden="1" customHeight="1">
      <c r="A61" s="1"/>
      <c r="B61" s="40" t="s">
        <v>53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1"/>
      <c r="T61" s="1"/>
      <c r="U61" s="1"/>
    </row>
    <row r="62" spans="1:26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1"/>
      <c r="T62" s="1"/>
      <c r="U62" s="1"/>
    </row>
    <row r="63" spans="1:26" ht="15.75">
      <c r="X63" s="13"/>
      <c r="Y63" s="13"/>
      <c r="Z63" s="13"/>
    </row>
    <row r="64" spans="1:26" ht="15.75"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P64" s="13"/>
      <c r="Q64" s="13"/>
      <c r="R64" s="13"/>
      <c r="S64" s="13"/>
      <c r="W64" s="13"/>
      <c r="X64" s="13"/>
      <c r="Y64" s="13"/>
      <c r="Z64" s="13"/>
    </row>
    <row r="65" spans="3:22" ht="15.7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V65" s="13"/>
    </row>
    <row r="71" spans="3:22">
      <c r="U71" s="14"/>
    </row>
    <row r="72" spans="3:22">
      <c r="U72" s="14"/>
    </row>
    <row r="73" spans="3:22">
      <c r="U73" s="14"/>
    </row>
    <row r="74" spans="3:22">
      <c r="U74" s="14"/>
    </row>
    <row r="75" spans="3:22">
      <c r="U75" s="14"/>
    </row>
    <row r="76" spans="3:22">
      <c r="U76" s="14"/>
    </row>
    <row r="77" spans="3:22">
      <c r="U77" s="14"/>
    </row>
    <row r="78" spans="3:22">
      <c r="U78" s="14"/>
    </row>
    <row r="79" spans="3:22">
      <c r="U79" s="14"/>
    </row>
  </sheetData>
  <mergeCells count="8">
    <mergeCell ref="B61:R61"/>
    <mergeCell ref="B2:R2"/>
    <mergeCell ref="B3:R3"/>
    <mergeCell ref="B5:B6"/>
    <mergeCell ref="D5:P5"/>
    <mergeCell ref="Q5:R5"/>
    <mergeCell ref="B59:R59"/>
    <mergeCell ref="B60:R60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P11:P41 E13:O13 P47:P51 P43 E44:O44 P45:P46 C13:D13 C44:D44 P53:P55" formulaRange="1"/>
    <ignoredError sqref="P44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6A0E-EE5C-43C4-BC83-8B7C986E682F}">
  <sheetPr codeName="Hoja3">
    <tabColor rgb="FF002060"/>
    <pageSetUpPr fitToPage="1"/>
  </sheetPr>
  <dimension ref="A1:S62"/>
  <sheetViews>
    <sheetView showGridLines="0" tabSelected="1" zoomScale="82" zoomScaleNormal="82" zoomScaleSheetLayoutView="50" workbookViewId="0">
      <selection activeCell="R7" sqref="R7"/>
    </sheetView>
  </sheetViews>
  <sheetFormatPr baseColWidth="10" defaultRowHeight="13.5"/>
  <cols>
    <col min="1" max="1" width="1.7109375" style="2" customWidth="1"/>
    <col min="2" max="2" width="62.7109375" style="2" customWidth="1"/>
    <col min="3" max="3" width="14" style="2" customWidth="1"/>
    <col min="4" max="4" width="14.28515625" style="2" customWidth="1"/>
    <col min="5" max="5" width="13.85546875" style="2" customWidth="1"/>
    <col min="6" max="6" width="15.42578125" style="2" customWidth="1"/>
    <col min="7" max="7" width="11.5703125" style="2" customWidth="1"/>
    <col min="8" max="8" width="13.85546875" style="2" customWidth="1"/>
    <col min="9" max="9" width="11.42578125" style="2" customWidth="1"/>
    <col min="10" max="10" width="1.7109375" style="2" customWidth="1"/>
    <col min="11" max="11" width="12.42578125" style="2" customWidth="1"/>
    <col min="12" max="12" width="13.42578125" style="2" hidden="1" customWidth="1"/>
    <col min="13" max="13" width="12.42578125" style="2" hidden="1" customWidth="1"/>
    <col min="14" max="14" width="13.42578125" style="2" hidden="1" customWidth="1"/>
    <col min="15" max="15" width="11.7109375" style="2" customWidth="1"/>
    <col min="16" max="16" width="11.42578125" style="2" customWidth="1"/>
    <col min="17" max="256" width="11.42578125" style="2"/>
    <col min="257" max="257" width="1.7109375" style="2" customWidth="1"/>
    <col min="258" max="258" width="62.7109375" style="2" customWidth="1"/>
    <col min="259" max="261" width="12.42578125" style="2" customWidth="1"/>
    <col min="262" max="262" width="12.28515625" style="2" customWidth="1"/>
    <col min="263" max="263" width="9.7109375" style="2" customWidth="1"/>
    <col min="264" max="264" width="12.28515625" style="2" customWidth="1"/>
    <col min="265" max="265" width="9.7109375" style="2" customWidth="1"/>
    <col min="266" max="266" width="1.7109375" style="2" customWidth="1"/>
    <col min="267" max="267" width="12.42578125" style="2" customWidth="1"/>
    <col min="268" max="268" width="12.85546875" style="2" customWidth="1"/>
    <col min="269" max="269" width="12.42578125" style="2" customWidth="1"/>
    <col min="270" max="270" width="13" style="2" customWidth="1"/>
    <col min="271" max="512" width="11.42578125" style="2"/>
    <col min="513" max="513" width="1.7109375" style="2" customWidth="1"/>
    <col min="514" max="514" width="62.7109375" style="2" customWidth="1"/>
    <col min="515" max="517" width="12.42578125" style="2" customWidth="1"/>
    <col min="518" max="518" width="12.28515625" style="2" customWidth="1"/>
    <col min="519" max="519" width="9.7109375" style="2" customWidth="1"/>
    <col min="520" max="520" width="12.28515625" style="2" customWidth="1"/>
    <col min="521" max="521" width="9.7109375" style="2" customWidth="1"/>
    <col min="522" max="522" width="1.7109375" style="2" customWidth="1"/>
    <col min="523" max="523" width="12.42578125" style="2" customWidth="1"/>
    <col min="524" max="524" width="12.85546875" style="2" customWidth="1"/>
    <col min="525" max="525" width="12.42578125" style="2" customWidth="1"/>
    <col min="526" max="526" width="13" style="2" customWidth="1"/>
    <col min="527" max="768" width="11.42578125" style="2"/>
    <col min="769" max="769" width="1.7109375" style="2" customWidth="1"/>
    <col min="770" max="770" width="62.7109375" style="2" customWidth="1"/>
    <col min="771" max="773" width="12.42578125" style="2" customWidth="1"/>
    <col min="774" max="774" width="12.28515625" style="2" customWidth="1"/>
    <col min="775" max="775" width="9.7109375" style="2" customWidth="1"/>
    <col min="776" max="776" width="12.28515625" style="2" customWidth="1"/>
    <col min="777" max="777" width="9.7109375" style="2" customWidth="1"/>
    <col min="778" max="778" width="1.7109375" style="2" customWidth="1"/>
    <col min="779" max="779" width="12.42578125" style="2" customWidth="1"/>
    <col min="780" max="780" width="12.85546875" style="2" customWidth="1"/>
    <col min="781" max="781" width="12.42578125" style="2" customWidth="1"/>
    <col min="782" max="782" width="13" style="2" customWidth="1"/>
    <col min="783" max="1024" width="11.42578125" style="2"/>
    <col min="1025" max="1025" width="1.7109375" style="2" customWidth="1"/>
    <col min="1026" max="1026" width="62.7109375" style="2" customWidth="1"/>
    <col min="1027" max="1029" width="12.42578125" style="2" customWidth="1"/>
    <col min="1030" max="1030" width="12.28515625" style="2" customWidth="1"/>
    <col min="1031" max="1031" width="9.7109375" style="2" customWidth="1"/>
    <col min="1032" max="1032" width="12.28515625" style="2" customWidth="1"/>
    <col min="1033" max="1033" width="9.7109375" style="2" customWidth="1"/>
    <col min="1034" max="1034" width="1.7109375" style="2" customWidth="1"/>
    <col min="1035" max="1035" width="12.42578125" style="2" customWidth="1"/>
    <col min="1036" max="1036" width="12.85546875" style="2" customWidth="1"/>
    <col min="1037" max="1037" width="12.42578125" style="2" customWidth="1"/>
    <col min="1038" max="1038" width="13" style="2" customWidth="1"/>
    <col min="1039" max="1280" width="11.42578125" style="2"/>
    <col min="1281" max="1281" width="1.7109375" style="2" customWidth="1"/>
    <col min="1282" max="1282" width="62.7109375" style="2" customWidth="1"/>
    <col min="1283" max="1285" width="12.42578125" style="2" customWidth="1"/>
    <col min="1286" max="1286" width="12.28515625" style="2" customWidth="1"/>
    <col min="1287" max="1287" width="9.7109375" style="2" customWidth="1"/>
    <col min="1288" max="1288" width="12.28515625" style="2" customWidth="1"/>
    <col min="1289" max="1289" width="9.7109375" style="2" customWidth="1"/>
    <col min="1290" max="1290" width="1.7109375" style="2" customWidth="1"/>
    <col min="1291" max="1291" width="12.42578125" style="2" customWidth="1"/>
    <col min="1292" max="1292" width="12.85546875" style="2" customWidth="1"/>
    <col min="1293" max="1293" width="12.42578125" style="2" customWidth="1"/>
    <col min="1294" max="1294" width="13" style="2" customWidth="1"/>
    <col min="1295" max="1536" width="11.42578125" style="2"/>
    <col min="1537" max="1537" width="1.7109375" style="2" customWidth="1"/>
    <col min="1538" max="1538" width="62.7109375" style="2" customWidth="1"/>
    <col min="1539" max="1541" width="12.42578125" style="2" customWidth="1"/>
    <col min="1542" max="1542" width="12.28515625" style="2" customWidth="1"/>
    <col min="1543" max="1543" width="9.7109375" style="2" customWidth="1"/>
    <col min="1544" max="1544" width="12.28515625" style="2" customWidth="1"/>
    <col min="1545" max="1545" width="9.7109375" style="2" customWidth="1"/>
    <col min="1546" max="1546" width="1.7109375" style="2" customWidth="1"/>
    <col min="1547" max="1547" width="12.42578125" style="2" customWidth="1"/>
    <col min="1548" max="1548" width="12.85546875" style="2" customWidth="1"/>
    <col min="1549" max="1549" width="12.42578125" style="2" customWidth="1"/>
    <col min="1550" max="1550" width="13" style="2" customWidth="1"/>
    <col min="1551" max="1792" width="11.42578125" style="2"/>
    <col min="1793" max="1793" width="1.7109375" style="2" customWidth="1"/>
    <col min="1794" max="1794" width="62.7109375" style="2" customWidth="1"/>
    <col min="1795" max="1797" width="12.42578125" style="2" customWidth="1"/>
    <col min="1798" max="1798" width="12.28515625" style="2" customWidth="1"/>
    <col min="1799" max="1799" width="9.7109375" style="2" customWidth="1"/>
    <col min="1800" max="1800" width="12.28515625" style="2" customWidth="1"/>
    <col min="1801" max="1801" width="9.7109375" style="2" customWidth="1"/>
    <col min="1802" max="1802" width="1.7109375" style="2" customWidth="1"/>
    <col min="1803" max="1803" width="12.42578125" style="2" customWidth="1"/>
    <col min="1804" max="1804" width="12.85546875" style="2" customWidth="1"/>
    <col min="1805" max="1805" width="12.42578125" style="2" customWidth="1"/>
    <col min="1806" max="1806" width="13" style="2" customWidth="1"/>
    <col min="1807" max="2048" width="11.42578125" style="2"/>
    <col min="2049" max="2049" width="1.7109375" style="2" customWidth="1"/>
    <col min="2050" max="2050" width="62.7109375" style="2" customWidth="1"/>
    <col min="2051" max="2053" width="12.42578125" style="2" customWidth="1"/>
    <col min="2054" max="2054" width="12.28515625" style="2" customWidth="1"/>
    <col min="2055" max="2055" width="9.7109375" style="2" customWidth="1"/>
    <col min="2056" max="2056" width="12.28515625" style="2" customWidth="1"/>
    <col min="2057" max="2057" width="9.7109375" style="2" customWidth="1"/>
    <col min="2058" max="2058" width="1.7109375" style="2" customWidth="1"/>
    <col min="2059" max="2059" width="12.42578125" style="2" customWidth="1"/>
    <col min="2060" max="2060" width="12.85546875" style="2" customWidth="1"/>
    <col min="2061" max="2061" width="12.42578125" style="2" customWidth="1"/>
    <col min="2062" max="2062" width="13" style="2" customWidth="1"/>
    <col min="2063" max="2304" width="11.42578125" style="2"/>
    <col min="2305" max="2305" width="1.7109375" style="2" customWidth="1"/>
    <col min="2306" max="2306" width="62.7109375" style="2" customWidth="1"/>
    <col min="2307" max="2309" width="12.42578125" style="2" customWidth="1"/>
    <col min="2310" max="2310" width="12.28515625" style="2" customWidth="1"/>
    <col min="2311" max="2311" width="9.7109375" style="2" customWidth="1"/>
    <col min="2312" max="2312" width="12.28515625" style="2" customWidth="1"/>
    <col min="2313" max="2313" width="9.7109375" style="2" customWidth="1"/>
    <col min="2314" max="2314" width="1.7109375" style="2" customWidth="1"/>
    <col min="2315" max="2315" width="12.42578125" style="2" customWidth="1"/>
    <col min="2316" max="2316" width="12.85546875" style="2" customWidth="1"/>
    <col min="2317" max="2317" width="12.42578125" style="2" customWidth="1"/>
    <col min="2318" max="2318" width="13" style="2" customWidth="1"/>
    <col min="2319" max="2560" width="11.42578125" style="2"/>
    <col min="2561" max="2561" width="1.7109375" style="2" customWidth="1"/>
    <col min="2562" max="2562" width="62.7109375" style="2" customWidth="1"/>
    <col min="2563" max="2565" width="12.42578125" style="2" customWidth="1"/>
    <col min="2566" max="2566" width="12.28515625" style="2" customWidth="1"/>
    <col min="2567" max="2567" width="9.7109375" style="2" customWidth="1"/>
    <col min="2568" max="2568" width="12.28515625" style="2" customWidth="1"/>
    <col min="2569" max="2569" width="9.7109375" style="2" customWidth="1"/>
    <col min="2570" max="2570" width="1.7109375" style="2" customWidth="1"/>
    <col min="2571" max="2571" width="12.42578125" style="2" customWidth="1"/>
    <col min="2572" max="2572" width="12.85546875" style="2" customWidth="1"/>
    <col min="2573" max="2573" width="12.42578125" style="2" customWidth="1"/>
    <col min="2574" max="2574" width="13" style="2" customWidth="1"/>
    <col min="2575" max="2816" width="11.42578125" style="2"/>
    <col min="2817" max="2817" width="1.7109375" style="2" customWidth="1"/>
    <col min="2818" max="2818" width="62.7109375" style="2" customWidth="1"/>
    <col min="2819" max="2821" width="12.42578125" style="2" customWidth="1"/>
    <col min="2822" max="2822" width="12.28515625" style="2" customWidth="1"/>
    <col min="2823" max="2823" width="9.7109375" style="2" customWidth="1"/>
    <col min="2824" max="2824" width="12.28515625" style="2" customWidth="1"/>
    <col min="2825" max="2825" width="9.7109375" style="2" customWidth="1"/>
    <col min="2826" max="2826" width="1.7109375" style="2" customWidth="1"/>
    <col min="2827" max="2827" width="12.42578125" style="2" customWidth="1"/>
    <col min="2828" max="2828" width="12.85546875" style="2" customWidth="1"/>
    <col min="2829" max="2829" width="12.42578125" style="2" customWidth="1"/>
    <col min="2830" max="2830" width="13" style="2" customWidth="1"/>
    <col min="2831" max="3072" width="11.42578125" style="2"/>
    <col min="3073" max="3073" width="1.7109375" style="2" customWidth="1"/>
    <col min="3074" max="3074" width="62.7109375" style="2" customWidth="1"/>
    <col min="3075" max="3077" width="12.42578125" style="2" customWidth="1"/>
    <col min="3078" max="3078" width="12.28515625" style="2" customWidth="1"/>
    <col min="3079" max="3079" width="9.7109375" style="2" customWidth="1"/>
    <col min="3080" max="3080" width="12.28515625" style="2" customWidth="1"/>
    <col min="3081" max="3081" width="9.7109375" style="2" customWidth="1"/>
    <col min="3082" max="3082" width="1.7109375" style="2" customWidth="1"/>
    <col min="3083" max="3083" width="12.42578125" style="2" customWidth="1"/>
    <col min="3084" max="3084" width="12.85546875" style="2" customWidth="1"/>
    <col min="3085" max="3085" width="12.42578125" style="2" customWidth="1"/>
    <col min="3086" max="3086" width="13" style="2" customWidth="1"/>
    <col min="3087" max="3328" width="11.42578125" style="2"/>
    <col min="3329" max="3329" width="1.7109375" style="2" customWidth="1"/>
    <col min="3330" max="3330" width="62.7109375" style="2" customWidth="1"/>
    <col min="3331" max="3333" width="12.42578125" style="2" customWidth="1"/>
    <col min="3334" max="3334" width="12.28515625" style="2" customWidth="1"/>
    <col min="3335" max="3335" width="9.7109375" style="2" customWidth="1"/>
    <col min="3336" max="3336" width="12.28515625" style="2" customWidth="1"/>
    <col min="3337" max="3337" width="9.7109375" style="2" customWidth="1"/>
    <col min="3338" max="3338" width="1.7109375" style="2" customWidth="1"/>
    <col min="3339" max="3339" width="12.42578125" style="2" customWidth="1"/>
    <col min="3340" max="3340" width="12.85546875" style="2" customWidth="1"/>
    <col min="3341" max="3341" width="12.42578125" style="2" customWidth="1"/>
    <col min="3342" max="3342" width="13" style="2" customWidth="1"/>
    <col min="3343" max="3584" width="11.42578125" style="2"/>
    <col min="3585" max="3585" width="1.7109375" style="2" customWidth="1"/>
    <col min="3586" max="3586" width="62.7109375" style="2" customWidth="1"/>
    <col min="3587" max="3589" width="12.42578125" style="2" customWidth="1"/>
    <col min="3590" max="3590" width="12.28515625" style="2" customWidth="1"/>
    <col min="3591" max="3591" width="9.7109375" style="2" customWidth="1"/>
    <col min="3592" max="3592" width="12.28515625" style="2" customWidth="1"/>
    <col min="3593" max="3593" width="9.7109375" style="2" customWidth="1"/>
    <col min="3594" max="3594" width="1.7109375" style="2" customWidth="1"/>
    <col min="3595" max="3595" width="12.42578125" style="2" customWidth="1"/>
    <col min="3596" max="3596" width="12.85546875" style="2" customWidth="1"/>
    <col min="3597" max="3597" width="12.42578125" style="2" customWidth="1"/>
    <col min="3598" max="3598" width="13" style="2" customWidth="1"/>
    <col min="3599" max="3840" width="11.42578125" style="2"/>
    <col min="3841" max="3841" width="1.7109375" style="2" customWidth="1"/>
    <col min="3842" max="3842" width="62.7109375" style="2" customWidth="1"/>
    <col min="3843" max="3845" width="12.42578125" style="2" customWidth="1"/>
    <col min="3846" max="3846" width="12.28515625" style="2" customWidth="1"/>
    <col min="3847" max="3847" width="9.7109375" style="2" customWidth="1"/>
    <col min="3848" max="3848" width="12.28515625" style="2" customWidth="1"/>
    <col min="3849" max="3849" width="9.7109375" style="2" customWidth="1"/>
    <col min="3850" max="3850" width="1.7109375" style="2" customWidth="1"/>
    <col min="3851" max="3851" width="12.42578125" style="2" customWidth="1"/>
    <col min="3852" max="3852" width="12.85546875" style="2" customWidth="1"/>
    <col min="3853" max="3853" width="12.42578125" style="2" customWidth="1"/>
    <col min="3854" max="3854" width="13" style="2" customWidth="1"/>
    <col min="3855" max="4096" width="11.42578125" style="2"/>
    <col min="4097" max="4097" width="1.7109375" style="2" customWidth="1"/>
    <col min="4098" max="4098" width="62.7109375" style="2" customWidth="1"/>
    <col min="4099" max="4101" width="12.42578125" style="2" customWidth="1"/>
    <col min="4102" max="4102" width="12.28515625" style="2" customWidth="1"/>
    <col min="4103" max="4103" width="9.7109375" style="2" customWidth="1"/>
    <col min="4104" max="4104" width="12.28515625" style="2" customWidth="1"/>
    <col min="4105" max="4105" width="9.7109375" style="2" customWidth="1"/>
    <col min="4106" max="4106" width="1.7109375" style="2" customWidth="1"/>
    <col min="4107" max="4107" width="12.42578125" style="2" customWidth="1"/>
    <col min="4108" max="4108" width="12.85546875" style="2" customWidth="1"/>
    <col min="4109" max="4109" width="12.42578125" style="2" customWidth="1"/>
    <col min="4110" max="4110" width="13" style="2" customWidth="1"/>
    <col min="4111" max="4352" width="11.42578125" style="2"/>
    <col min="4353" max="4353" width="1.7109375" style="2" customWidth="1"/>
    <col min="4354" max="4354" width="62.7109375" style="2" customWidth="1"/>
    <col min="4355" max="4357" width="12.42578125" style="2" customWidth="1"/>
    <col min="4358" max="4358" width="12.28515625" style="2" customWidth="1"/>
    <col min="4359" max="4359" width="9.7109375" style="2" customWidth="1"/>
    <col min="4360" max="4360" width="12.28515625" style="2" customWidth="1"/>
    <col min="4361" max="4361" width="9.7109375" style="2" customWidth="1"/>
    <col min="4362" max="4362" width="1.7109375" style="2" customWidth="1"/>
    <col min="4363" max="4363" width="12.42578125" style="2" customWidth="1"/>
    <col min="4364" max="4364" width="12.85546875" style="2" customWidth="1"/>
    <col min="4365" max="4365" width="12.42578125" style="2" customWidth="1"/>
    <col min="4366" max="4366" width="13" style="2" customWidth="1"/>
    <col min="4367" max="4608" width="11.42578125" style="2"/>
    <col min="4609" max="4609" width="1.7109375" style="2" customWidth="1"/>
    <col min="4610" max="4610" width="62.7109375" style="2" customWidth="1"/>
    <col min="4611" max="4613" width="12.42578125" style="2" customWidth="1"/>
    <col min="4614" max="4614" width="12.28515625" style="2" customWidth="1"/>
    <col min="4615" max="4615" width="9.7109375" style="2" customWidth="1"/>
    <col min="4616" max="4616" width="12.28515625" style="2" customWidth="1"/>
    <col min="4617" max="4617" width="9.7109375" style="2" customWidth="1"/>
    <col min="4618" max="4618" width="1.7109375" style="2" customWidth="1"/>
    <col min="4619" max="4619" width="12.42578125" style="2" customWidth="1"/>
    <col min="4620" max="4620" width="12.85546875" style="2" customWidth="1"/>
    <col min="4621" max="4621" width="12.42578125" style="2" customWidth="1"/>
    <col min="4622" max="4622" width="13" style="2" customWidth="1"/>
    <col min="4623" max="4864" width="11.42578125" style="2"/>
    <col min="4865" max="4865" width="1.7109375" style="2" customWidth="1"/>
    <col min="4866" max="4866" width="62.7109375" style="2" customWidth="1"/>
    <col min="4867" max="4869" width="12.42578125" style="2" customWidth="1"/>
    <col min="4870" max="4870" width="12.28515625" style="2" customWidth="1"/>
    <col min="4871" max="4871" width="9.7109375" style="2" customWidth="1"/>
    <col min="4872" max="4872" width="12.28515625" style="2" customWidth="1"/>
    <col min="4873" max="4873" width="9.7109375" style="2" customWidth="1"/>
    <col min="4874" max="4874" width="1.7109375" style="2" customWidth="1"/>
    <col min="4875" max="4875" width="12.42578125" style="2" customWidth="1"/>
    <col min="4876" max="4876" width="12.85546875" style="2" customWidth="1"/>
    <col min="4877" max="4877" width="12.42578125" style="2" customWidth="1"/>
    <col min="4878" max="4878" width="13" style="2" customWidth="1"/>
    <col min="4879" max="5120" width="11.42578125" style="2"/>
    <col min="5121" max="5121" width="1.7109375" style="2" customWidth="1"/>
    <col min="5122" max="5122" width="62.7109375" style="2" customWidth="1"/>
    <col min="5123" max="5125" width="12.42578125" style="2" customWidth="1"/>
    <col min="5126" max="5126" width="12.28515625" style="2" customWidth="1"/>
    <col min="5127" max="5127" width="9.7109375" style="2" customWidth="1"/>
    <col min="5128" max="5128" width="12.28515625" style="2" customWidth="1"/>
    <col min="5129" max="5129" width="9.7109375" style="2" customWidth="1"/>
    <col min="5130" max="5130" width="1.7109375" style="2" customWidth="1"/>
    <col min="5131" max="5131" width="12.42578125" style="2" customWidth="1"/>
    <col min="5132" max="5132" width="12.85546875" style="2" customWidth="1"/>
    <col min="5133" max="5133" width="12.42578125" style="2" customWidth="1"/>
    <col min="5134" max="5134" width="13" style="2" customWidth="1"/>
    <col min="5135" max="5376" width="11.42578125" style="2"/>
    <col min="5377" max="5377" width="1.7109375" style="2" customWidth="1"/>
    <col min="5378" max="5378" width="62.7109375" style="2" customWidth="1"/>
    <col min="5379" max="5381" width="12.42578125" style="2" customWidth="1"/>
    <col min="5382" max="5382" width="12.28515625" style="2" customWidth="1"/>
    <col min="5383" max="5383" width="9.7109375" style="2" customWidth="1"/>
    <col min="5384" max="5384" width="12.28515625" style="2" customWidth="1"/>
    <col min="5385" max="5385" width="9.7109375" style="2" customWidth="1"/>
    <col min="5386" max="5386" width="1.7109375" style="2" customWidth="1"/>
    <col min="5387" max="5387" width="12.42578125" style="2" customWidth="1"/>
    <col min="5388" max="5388" width="12.85546875" style="2" customWidth="1"/>
    <col min="5389" max="5389" width="12.42578125" style="2" customWidth="1"/>
    <col min="5390" max="5390" width="13" style="2" customWidth="1"/>
    <col min="5391" max="5632" width="11.42578125" style="2"/>
    <col min="5633" max="5633" width="1.7109375" style="2" customWidth="1"/>
    <col min="5634" max="5634" width="62.7109375" style="2" customWidth="1"/>
    <col min="5635" max="5637" width="12.42578125" style="2" customWidth="1"/>
    <col min="5638" max="5638" width="12.28515625" style="2" customWidth="1"/>
    <col min="5639" max="5639" width="9.7109375" style="2" customWidth="1"/>
    <col min="5640" max="5640" width="12.28515625" style="2" customWidth="1"/>
    <col min="5641" max="5641" width="9.7109375" style="2" customWidth="1"/>
    <col min="5642" max="5642" width="1.7109375" style="2" customWidth="1"/>
    <col min="5643" max="5643" width="12.42578125" style="2" customWidth="1"/>
    <col min="5644" max="5644" width="12.85546875" style="2" customWidth="1"/>
    <col min="5645" max="5645" width="12.42578125" style="2" customWidth="1"/>
    <col min="5646" max="5646" width="13" style="2" customWidth="1"/>
    <col min="5647" max="5888" width="11.42578125" style="2"/>
    <col min="5889" max="5889" width="1.7109375" style="2" customWidth="1"/>
    <col min="5890" max="5890" width="62.7109375" style="2" customWidth="1"/>
    <col min="5891" max="5893" width="12.42578125" style="2" customWidth="1"/>
    <col min="5894" max="5894" width="12.28515625" style="2" customWidth="1"/>
    <col min="5895" max="5895" width="9.7109375" style="2" customWidth="1"/>
    <col min="5896" max="5896" width="12.28515625" style="2" customWidth="1"/>
    <col min="5897" max="5897" width="9.7109375" style="2" customWidth="1"/>
    <col min="5898" max="5898" width="1.7109375" style="2" customWidth="1"/>
    <col min="5899" max="5899" width="12.42578125" style="2" customWidth="1"/>
    <col min="5900" max="5900" width="12.85546875" style="2" customWidth="1"/>
    <col min="5901" max="5901" width="12.42578125" style="2" customWidth="1"/>
    <col min="5902" max="5902" width="13" style="2" customWidth="1"/>
    <col min="5903" max="6144" width="11.42578125" style="2"/>
    <col min="6145" max="6145" width="1.7109375" style="2" customWidth="1"/>
    <col min="6146" max="6146" width="62.7109375" style="2" customWidth="1"/>
    <col min="6147" max="6149" width="12.42578125" style="2" customWidth="1"/>
    <col min="6150" max="6150" width="12.28515625" style="2" customWidth="1"/>
    <col min="6151" max="6151" width="9.7109375" style="2" customWidth="1"/>
    <col min="6152" max="6152" width="12.28515625" style="2" customWidth="1"/>
    <col min="6153" max="6153" width="9.7109375" style="2" customWidth="1"/>
    <col min="6154" max="6154" width="1.7109375" style="2" customWidth="1"/>
    <col min="6155" max="6155" width="12.42578125" style="2" customWidth="1"/>
    <col min="6156" max="6156" width="12.85546875" style="2" customWidth="1"/>
    <col min="6157" max="6157" width="12.42578125" style="2" customWidth="1"/>
    <col min="6158" max="6158" width="13" style="2" customWidth="1"/>
    <col min="6159" max="6400" width="11.42578125" style="2"/>
    <col min="6401" max="6401" width="1.7109375" style="2" customWidth="1"/>
    <col min="6402" max="6402" width="62.7109375" style="2" customWidth="1"/>
    <col min="6403" max="6405" width="12.42578125" style="2" customWidth="1"/>
    <col min="6406" max="6406" width="12.28515625" style="2" customWidth="1"/>
    <col min="6407" max="6407" width="9.7109375" style="2" customWidth="1"/>
    <col min="6408" max="6408" width="12.28515625" style="2" customWidth="1"/>
    <col min="6409" max="6409" width="9.7109375" style="2" customWidth="1"/>
    <col min="6410" max="6410" width="1.7109375" style="2" customWidth="1"/>
    <col min="6411" max="6411" width="12.42578125" style="2" customWidth="1"/>
    <col min="6412" max="6412" width="12.85546875" style="2" customWidth="1"/>
    <col min="6413" max="6413" width="12.42578125" style="2" customWidth="1"/>
    <col min="6414" max="6414" width="13" style="2" customWidth="1"/>
    <col min="6415" max="6656" width="11.42578125" style="2"/>
    <col min="6657" max="6657" width="1.7109375" style="2" customWidth="1"/>
    <col min="6658" max="6658" width="62.7109375" style="2" customWidth="1"/>
    <col min="6659" max="6661" width="12.42578125" style="2" customWidth="1"/>
    <col min="6662" max="6662" width="12.28515625" style="2" customWidth="1"/>
    <col min="6663" max="6663" width="9.7109375" style="2" customWidth="1"/>
    <col min="6664" max="6664" width="12.28515625" style="2" customWidth="1"/>
    <col min="6665" max="6665" width="9.7109375" style="2" customWidth="1"/>
    <col min="6666" max="6666" width="1.7109375" style="2" customWidth="1"/>
    <col min="6667" max="6667" width="12.42578125" style="2" customWidth="1"/>
    <col min="6668" max="6668" width="12.85546875" style="2" customWidth="1"/>
    <col min="6669" max="6669" width="12.42578125" style="2" customWidth="1"/>
    <col min="6670" max="6670" width="13" style="2" customWidth="1"/>
    <col min="6671" max="6912" width="11.42578125" style="2"/>
    <col min="6913" max="6913" width="1.7109375" style="2" customWidth="1"/>
    <col min="6914" max="6914" width="62.7109375" style="2" customWidth="1"/>
    <col min="6915" max="6917" width="12.42578125" style="2" customWidth="1"/>
    <col min="6918" max="6918" width="12.28515625" style="2" customWidth="1"/>
    <col min="6919" max="6919" width="9.7109375" style="2" customWidth="1"/>
    <col min="6920" max="6920" width="12.28515625" style="2" customWidth="1"/>
    <col min="6921" max="6921" width="9.7109375" style="2" customWidth="1"/>
    <col min="6922" max="6922" width="1.7109375" style="2" customWidth="1"/>
    <col min="6923" max="6923" width="12.42578125" style="2" customWidth="1"/>
    <col min="6924" max="6924" width="12.85546875" style="2" customWidth="1"/>
    <col min="6925" max="6925" width="12.42578125" style="2" customWidth="1"/>
    <col min="6926" max="6926" width="13" style="2" customWidth="1"/>
    <col min="6927" max="7168" width="11.42578125" style="2"/>
    <col min="7169" max="7169" width="1.7109375" style="2" customWidth="1"/>
    <col min="7170" max="7170" width="62.7109375" style="2" customWidth="1"/>
    <col min="7171" max="7173" width="12.42578125" style="2" customWidth="1"/>
    <col min="7174" max="7174" width="12.28515625" style="2" customWidth="1"/>
    <col min="7175" max="7175" width="9.7109375" style="2" customWidth="1"/>
    <col min="7176" max="7176" width="12.28515625" style="2" customWidth="1"/>
    <col min="7177" max="7177" width="9.7109375" style="2" customWidth="1"/>
    <col min="7178" max="7178" width="1.7109375" style="2" customWidth="1"/>
    <col min="7179" max="7179" width="12.42578125" style="2" customWidth="1"/>
    <col min="7180" max="7180" width="12.85546875" style="2" customWidth="1"/>
    <col min="7181" max="7181" width="12.42578125" style="2" customWidth="1"/>
    <col min="7182" max="7182" width="13" style="2" customWidth="1"/>
    <col min="7183" max="7424" width="11.42578125" style="2"/>
    <col min="7425" max="7425" width="1.7109375" style="2" customWidth="1"/>
    <col min="7426" max="7426" width="62.7109375" style="2" customWidth="1"/>
    <col min="7427" max="7429" width="12.42578125" style="2" customWidth="1"/>
    <col min="7430" max="7430" width="12.28515625" style="2" customWidth="1"/>
    <col min="7431" max="7431" width="9.7109375" style="2" customWidth="1"/>
    <col min="7432" max="7432" width="12.28515625" style="2" customWidth="1"/>
    <col min="7433" max="7433" width="9.7109375" style="2" customWidth="1"/>
    <col min="7434" max="7434" width="1.7109375" style="2" customWidth="1"/>
    <col min="7435" max="7435" width="12.42578125" style="2" customWidth="1"/>
    <col min="7436" max="7436" width="12.85546875" style="2" customWidth="1"/>
    <col min="7437" max="7437" width="12.42578125" style="2" customWidth="1"/>
    <col min="7438" max="7438" width="13" style="2" customWidth="1"/>
    <col min="7439" max="7680" width="11.42578125" style="2"/>
    <col min="7681" max="7681" width="1.7109375" style="2" customWidth="1"/>
    <col min="7682" max="7682" width="62.7109375" style="2" customWidth="1"/>
    <col min="7683" max="7685" width="12.42578125" style="2" customWidth="1"/>
    <col min="7686" max="7686" width="12.28515625" style="2" customWidth="1"/>
    <col min="7687" max="7687" width="9.7109375" style="2" customWidth="1"/>
    <col min="7688" max="7688" width="12.28515625" style="2" customWidth="1"/>
    <col min="7689" max="7689" width="9.7109375" style="2" customWidth="1"/>
    <col min="7690" max="7690" width="1.7109375" style="2" customWidth="1"/>
    <col min="7691" max="7691" width="12.42578125" style="2" customWidth="1"/>
    <col min="7692" max="7692" width="12.85546875" style="2" customWidth="1"/>
    <col min="7693" max="7693" width="12.42578125" style="2" customWidth="1"/>
    <col min="7694" max="7694" width="13" style="2" customWidth="1"/>
    <col min="7695" max="7936" width="11.42578125" style="2"/>
    <col min="7937" max="7937" width="1.7109375" style="2" customWidth="1"/>
    <col min="7938" max="7938" width="62.7109375" style="2" customWidth="1"/>
    <col min="7939" max="7941" width="12.42578125" style="2" customWidth="1"/>
    <col min="7942" max="7942" width="12.28515625" style="2" customWidth="1"/>
    <col min="7943" max="7943" width="9.7109375" style="2" customWidth="1"/>
    <col min="7944" max="7944" width="12.28515625" style="2" customWidth="1"/>
    <col min="7945" max="7945" width="9.7109375" style="2" customWidth="1"/>
    <col min="7946" max="7946" width="1.7109375" style="2" customWidth="1"/>
    <col min="7947" max="7947" width="12.42578125" style="2" customWidth="1"/>
    <col min="7948" max="7948" width="12.85546875" style="2" customWidth="1"/>
    <col min="7949" max="7949" width="12.42578125" style="2" customWidth="1"/>
    <col min="7950" max="7950" width="13" style="2" customWidth="1"/>
    <col min="7951" max="8192" width="11.42578125" style="2"/>
    <col min="8193" max="8193" width="1.7109375" style="2" customWidth="1"/>
    <col min="8194" max="8194" width="62.7109375" style="2" customWidth="1"/>
    <col min="8195" max="8197" width="12.42578125" style="2" customWidth="1"/>
    <col min="8198" max="8198" width="12.28515625" style="2" customWidth="1"/>
    <col min="8199" max="8199" width="9.7109375" style="2" customWidth="1"/>
    <col min="8200" max="8200" width="12.28515625" style="2" customWidth="1"/>
    <col min="8201" max="8201" width="9.7109375" style="2" customWidth="1"/>
    <col min="8202" max="8202" width="1.7109375" style="2" customWidth="1"/>
    <col min="8203" max="8203" width="12.42578125" style="2" customWidth="1"/>
    <col min="8204" max="8204" width="12.85546875" style="2" customWidth="1"/>
    <col min="8205" max="8205" width="12.42578125" style="2" customWidth="1"/>
    <col min="8206" max="8206" width="13" style="2" customWidth="1"/>
    <col min="8207" max="8448" width="11.42578125" style="2"/>
    <col min="8449" max="8449" width="1.7109375" style="2" customWidth="1"/>
    <col min="8450" max="8450" width="62.7109375" style="2" customWidth="1"/>
    <col min="8451" max="8453" width="12.42578125" style="2" customWidth="1"/>
    <col min="8454" max="8454" width="12.28515625" style="2" customWidth="1"/>
    <col min="8455" max="8455" width="9.7109375" style="2" customWidth="1"/>
    <col min="8456" max="8456" width="12.28515625" style="2" customWidth="1"/>
    <col min="8457" max="8457" width="9.7109375" style="2" customWidth="1"/>
    <col min="8458" max="8458" width="1.7109375" style="2" customWidth="1"/>
    <col min="8459" max="8459" width="12.42578125" style="2" customWidth="1"/>
    <col min="8460" max="8460" width="12.85546875" style="2" customWidth="1"/>
    <col min="8461" max="8461" width="12.42578125" style="2" customWidth="1"/>
    <col min="8462" max="8462" width="13" style="2" customWidth="1"/>
    <col min="8463" max="8704" width="11.42578125" style="2"/>
    <col min="8705" max="8705" width="1.7109375" style="2" customWidth="1"/>
    <col min="8706" max="8706" width="62.7109375" style="2" customWidth="1"/>
    <col min="8707" max="8709" width="12.42578125" style="2" customWidth="1"/>
    <col min="8710" max="8710" width="12.28515625" style="2" customWidth="1"/>
    <col min="8711" max="8711" width="9.7109375" style="2" customWidth="1"/>
    <col min="8712" max="8712" width="12.28515625" style="2" customWidth="1"/>
    <col min="8713" max="8713" width="9.7109375" style="2" customWidth="1"/>
    <col min="8714" max="8714" width="1.7109375" style="2" customWidth="1"/>
    <col min="8715" max="8715" width="12.42578125" style="2" customWidth="1"/>
    <col min="8716" max="8716" width="12.85546875" style="2" customWidth="1"/>
    <col min="8717" max="8717" width="12.42578125" style="2" customWidth="1"/>
    <col min="8718" max="8718" width="13" style="2" customWidth="1"/>
    <col min="8719" max="8960" width="11.42578125" style="2"/>
    <col min="8961" max="8961" width="1.7109375" style="2" customWidth="1"/>
    <col min="8962" max="8962" width="62.7109375" style="2" customWidth="1"/>
    <col min="8963" max="8965" width="12.42578125" style="2" customWidth="1"/>
    <col min="8966" max="8966" width="12.28515625" style="2" customWidth="1"/>
    <col min="8967" max="8967" width="9.7109375" style="2" customWidth="1"/>
    <col min="8968" max="8968" width="12.28515625" style="2" customWidth="1"/>
    <col min="8969" max="8969" width="9.7109375" style="2" customWidth="1"/>
    <col min="8970" max="8970" width="1.7109375" style="2" customWidth="1"/>
    <col min="8971" max="8971" width="12.42578125" style="2" customWidth="1"/>
    <col min="8972" max="8972" width="12.85546875" style="2" customWidth="1"/>
    <col min="8973" max="8973" width="12.42578125" style="2" customWidth="1"/>
    <col min="8974" max="8974" width="13" style="2" customWidth="1"/>
    <col min="8975" max="9216" width="11.42578125" style="2"/>
    <col min="9217" max="9217" width="1.7109375" style="2" customWidth="1"/>
    <col min="9218" max="9218" width="62.7109375" style="2" customWidth="1"/>
    <col min="9219" max="9221" width="12.42578125" style="2" customWidth="1"/>
    <col min="9222" max="9222" width="12.28515625" style="2" customWidth="1"/>
    <col min="9223" max="9223" width="9.7109375" style="2" customWidth="1"/>
    <col min="9224" max="9224" width="12.28515625" style="2" customWidth="1"/>
    <col min="9225" max="9225" width="9.7109375" style="2" customWidth="1"/>
    <col min="9226" max="9226" width="1.7109375" style="2" customWidth="1"/>
    <col min="9227" max="9227" width="12.42578125" style="2" customWidth="1"/>
    <col min="9228" max="9228" width="12.85546875" style="2" customWidth="1"/>
    <col min="9229" max="9229" width="12.42578125" style="2" customWidth="1"/>
    <col min="9230" max="9230" width="13" style="2" customWidth="1"/>
    <col min="9231" max="9472" width="11.42578125" style="2"/>
    <col min="9473" max="9473" width="1.7109375" style="2" customWidth="1"/>
    <col min="9474" max="9474" width="62.7109375" style="2" customWidth="1"/>
    <col min="9475" max="9477" width="12.42578125" style="2" customWidth="1"/>
    <col min="9478" max="9478" width="12.28515625" style="2" customWidth="1"/>
    <col min="9479" max="9479" width="9.7109375" style="2" customWidth="1"/>
    <col min="9480" max="9480" width="12.28515625" style="2" customWidth="1"/>
    <col min="9481" max="9481" width="9.7109375" style="2" customWidth="1"/>
    <col min="9482" max="9482" width="1.7109375" style="2" customWidth="1"/>
    <col min="9483" max="9483" width="12.42578125" style="2" customWidth="1"/>
    <col min="9484" max="9484" width="12.85546875" style="2" customWidth="1"/>
    <col min="9485" max="9485" width="12.42578125" style="2" customWidth="1"/>
    <col min="9486" max="9486" width="13" style="2" customWidth="1"/>
    <col min="9487" max="9728" width="11.42578125" style="2"/>
    <col min="9729" max="9729" width="1.7109375" style="2" customWidth="1"/>
    <col min="9730" max="9730" width="62.7109375" style="2" customWidth="1"/>
    <col min="9731" max="9733" width="12.42578125" style="2" customWidth="1"/>
    <col min="9734" max="9734" width="12.28515625" style="2" customWidth="1"/>
    <col min="9735" max="9735" width="9.7109375" style="2" customWidth="1"/>
    <col min="9736" max="9736" width="12.28515625" style="2" customWidth="1"/>
    <col min="9737" max="9737" width="9.7109375" style="2" customWidth="1"/>
    <col min="9738" max="9738" width="1.7109375" style="2" customWidth="1"/>
    <col min="9739" max="9739" width="12.42578125" style="2" customWidth="1"/>
    <col min="9740" max="9740" width="12.85546875" style="2" customWidth="1"/>
    <col min="9741" max="9741" width="12.42578125" style="2" customWidth="1"/>
    <col min="9742" max="9742" width="13" style="2" customWidth="1"/>
    <col min="9743" max="9984" width="11.42578125" style="2"/>
    <col min="9985" max="9985" width="1.7109375" style="2" customWidth="1"/>
    <col min="9986" max="9986" width="62.7109375" style="2" customWidth="1"/>
    <col min="9987" max="9989" width="12.42578125" style="2" customWidth="1"/>
    <col min="9990" max="9990" width="12.28515625" style="2" customWidth="1"/>
    <col min="9991" max="9991" width="9.7109375" style="2" customWidth="1"/>
    <col min="9992" max="9992" width="12.28515625" style="2" customWidth="1"/>
    <col min="9993" max="9993" width="9.7109375" style="2" customWidth="1"/>
    <col min="9994" max="9994" width="1.7109375" style="2" customWidth="1"/>
    <col min="9995" max="9995" width="12.42578125" style="2" customWidth="1"/>
    <col min="9996" max="9996" width="12.85546875" style="2" customWidth="1"/>
    <col min="9997" max="9997" width="12.42578125" style="2" customWidth="1"/>
    <col min="9998" max="9998" width="13" style="2" customWidth="1"/>
    <col min="9999" max="10240" width="11.42578125" style="2"/>
    <col min="10241" max="10241" width="1.7109375" style="2" customWidth="1"/>
    <col min="10242" max="10242" width="62.7109375" style="2" customWidth="1"/>
    <col min="10243" max="10245" width="12.42578125" style="2" customWidth="1"/>
    <col min="10246" max="10246" width="12.28515625" style="2" customWidth="1"/>
    <col min="10247" max="10247" width="9.7109375" style="2" customWidth="1"/>
    <col min="10248" max="10248" width="12.28515625" style="2" customWidth="1"/>
    <col min="10249" max="10249" width="9.7109375" style="2" customWidth="1"/>
    <col min="10250" max="10250" width="1.7109375" style="2" customWidth="1"/>
    <col min="10251" max="10251" width="12.42578125" style="2" customWidth="1"/>
    <col min="10252" max="10252" width="12.85546875" style="2" customWidth="1"/>
    <col min="10253" max="10253" width="12.42578125" style="2" customWidth="1"/>
    <col min="10254" max="10254" width="13" style="2" customWidth="1"/>
    <col min="10255" max="10496" width="11.42578125" style="2"/>
    <col min="10497" max="10497" width="1.7109375" style="2" customWidth="1"/>
    <col min="10498" max="10498" width="62.7109375" style="2" customWidth="1"/>
    <col min="10499" max="10501" width="12.42578125" style="2" customWidth="1"/>
    <col min="10502" max="10502" width="12.28515625" style="2" customWidth="1"/>
    <col min="10503" max="10503" width="9.7109375" style="2" customWidth="1"/>
    <col min="10504" max="10504" width="12.28515625" style="2" customWidth="1"/>
    <col min="10505" max="10505" width="9.7109375" style="2" customWidth="1"/>
    <col min="10506" max="10506" width="1.7109375" style="2" customWidth="1"/>
    <col min="10507" max="10507" width="12.42578125" style="2" customWidth="1"/>
    <col min="10508" max="10508" width="12.85546875" style="2" customWidth="1"/>
    <col min="10509" max="10509" width="12.42578125" style="2" customWidth="1"/>
    <col min="10510" max="10510" width="13" style="2" customWidth="1"/>
    <col min="10511" max="10752" width="11.42578125" style="2"/>
    <col min="10753" max="10753" width="1.7109375" style="2" customWidth="1"/>
    <col min="10754" max="10754" width="62.7109375" style="2" customWidth="1"/>
    <col min="10755" max="10757" width="12.42578125" style="2" customWidth="1"/>
    <col min="10758" max="10758" width="12.28515625" style="2" customWidth="1"/>
    <col min="10759" max="10759" width="9.7109375" style="2" customWidth="1"/>
    <col min="10760" max="10760" width="12.28515625" style="2" customWidth="1"/>
    <col min="10761" max="10761" width="9.7109375" style="2" customWidth="1"/>
    <col min="10762" max="10762" width="1.7109375" style="2" customWidth="1"/>
    <col min="10763" max="10763" width="12.42578125" style="2" customWidth="1"/>
    <col min="10764" max="10764" width="12.85546875" style="2" customWidth="1"/>
    <col min="10765" max="10765" width="12.42578125" style="2" customWidth="1"/>
    <col min="10766" max="10766" width="13" style="2" customWidth="1"/>
    <col min="10767" max="11008" width="11.42578125" style="2"/>
    <col min="11009" max="11009" width="1.7109375" style="2" customWidth="1"/>
    <col min="11010" max="11010" width="62.7109375" style="2" customWidth="1"/>
    <col min="11011" max="11013" width="12.42578125" style="2" customWidth="1"/>
    <col min="11014" max="11014" width="12.28515625" style="2" customWidth="1"/>
    <col min="11015" max="11015" width="9.7109375" style="2" customWidth="1"/>
    <col min="11016" max="11016" width="12.28515625" style="2" customWidth="1"/>
    <col min="11017" max="11017" width="9.7109375" style="2" customWidth="1"/>
    <col min="11018" max="11018" width="1.7109375" style="2" customWidth="1"/>
    <col min="11019" max="11019" width="12.42578125" style="2" customWidth="1"/>
    <col min="11020" max="11020" width="12.85546875" style="2" customWidth="1"/>
    <col min="11021" max="11021" width="12.42578125" style="2" customWidth="1"/>
    <col min="11022" max="11022" width="13" style="2" customWidth="1"/>
    <col min="11023" max="11264" width="11.42578125" style="2"/>
    <col min="11265" max="11265" width="1.7109375" style="2" customWidth="1"/>
    <col min="11266" max="11266" width="62.7109375" style="2" customWidth="1"/>
    <col min="11267" max="11269" width="12.42578125" style="2" customWidth="1"/>
    <col min="11270" max="11270" width="12.28515625" style="2" customWidth="1"/>
    <col min="11271" max="11271" width="9.7109375" style="2" customWidth="1"/>
    <col min="11272" max="11272" width="12.28515625" style="2" customWidth="1"/>
    <col min="11273" max="11273" width="9.7109375" style="2" customWidth="1"/>
    <col min="11274" max="11274" width="1.7109375" style="2" customWidth="1"/>
    <col min="11275" max="11275" width="12.42578125" style="2" customWidth="1"/>
    <col min="11276" max="11276" width="12.85546875" style="2" customWidth="1"/>
    <col min="11277" max="11277" width="12.42578125" style="2" customWidth="1"/>
    <col min="11278" max="11278" width="13" style="2" customWidth="1"/>
    <col min="11279" max="11520" width="11.42578125" style="2"/>
    <col min="11521" max="11521" width="1.7109375" style="2" customWidth="1"/>
    <col min="11522" max="11522" width="62.7109375" style="2" customWidth="1"/>
    <col min="11523" max="11525" width="12.42578125" style="2" customWidth="1"/>
    <col min="11526" max="11526" width="12.28515625" style="2" customWidth="1"/>
    <col min="11527" max="11527" width="9.7109375" style="2" customWidth="1"/>
    <col min="11528" max="11528" width="12.28515625" style="2" customWidth="1"/>
    <col min="11529" max="11529" width="9.7109375" style="2" customWidth="1"/>
    <col min="11530" max="11530" width="1.7109375" style="2" customWidth="1"/>
    <col min="11531" max="11531" width="12.42578125" style="2" customWidth="1"/>
    <col min="11532" max="11532" width="12.85546875" style="2" customWidth="1"/>
    <col min="11533" max="11533" width="12.42578125" style="2" customWidth="1"/>
    <col min="11534" max="11534" width="13" style="2" customWidth="1"/>
    <col min="11535" max="11776" width="11.42578125" style="2"/>
    <col min="11777" max="11777" width="1.7109375" style="2" customWidth="1"/>
    <col min="11778" max="11778" width="62.7109375" style="2" customWidth="1"/>
    <col min="11779" max="11781" width="12.42578125" style="2" customWidth="1"/>
    <col min="11782" max="11782" width="12.28515625" style="2" customWidth="1"/>
    <col min="11783" max="11783" width="9.7109375" style="2" customWidth="1"/>
    <col min="11784" max="11784" width="12.28515625" style="2" customWidth="1"/>
    <col min="11785" max="11785" width="9.7109375" style="2" customWidth="1"/>
    <col min="11786" max="11786" width="1.7109375" style="2" customWidth="1"/>
    <col min="11787" max="11787" width="12.42578125" style="2" customWidth="1"/>
    <col min="11788" max="11788" width="12.85546875" style="2" customWidth="1"/>
    <col min="11789" max="11789" width="12.42578125" style="2" customWidth="1"/>
    <col min="11790" max="11790" width="13" style="2" customWidth="1"/>
    <col min="11791" max="12032" width="11.42578125" style="2"/>
    <col min="12033" max="12033" width="1.7109375" style="2" customWidth="1"/>
    <col min="12034" max="12034" width="62.7109375" style="2" customWidth="1"/>
    <col min="12035" max="12037" width="12.42578125" style="2" customWidth="1"/>
    <col min="12038" max="12038" width="12.28515625" style="2" customWidth="1"/>
    <col min="12039" max="12039" width="9.7109375" style="2" customWidth="1"/>
    <col min="12040" max="12040" width="12.28515625" style="2" customWidth="1"/>
    <col min="12041" max="12041" width="9.7109375" style="2" customWidth="1"/>
    <col min="12042" max="12042" width="1.7109375" style="2" customWidth="1"/>
    <col min="12043" max="12043" width="12.42578125" style="2" customWidth="1"/>
    <col min="12044" max="12044" width="12.85546875" style="2" customWidth="1"/>
    <col min="12045" max="12045" width="12.42578125" style="2" customWidth="1"/>
    <col min="12046" max="12046" width="13" style="2" customWidth="1"/>
    <col min="12047" max="12288" width="11.42578125" style="2"/>
    <col min="12289" max="12289" width="1.7109375" style="2" customWidth="1"/>
    <col min="12290" max="12290" width="62.7109375" style="2" customWidth="1"/>
    <col min="12291" max="12293" width="12.42578125" style="2" customWidth="1"/>
    <col min="12294" max="12294" width="12.28515625" style="2" customWidth="1"/>
    <col min="12295" max="12295" width="9.7109375" style="2" customWidth="1"/>
    <col min="12296" max="12296" width="12.28515625" style="2" customWidth="1"/>
    <col min="12297" max="12297" width="9.7109375" style="2" customWidth="1"/>
    <col min="12298" max="12298" width="1.7109375" style="2" customWidth="1"/>
    <col min="12299" max="12299" width="12.42578125" style="2" customWidth="1"/>
    <col min="12300" max="12300" width="12.85546875" style="2" customWidth="1"/>
    <col min="12301" max="12301" width="12.42578125" style="2" customWidth="1"/>
    <col min="12302" max="12302" width="13" style="2" customWidth="1"/>
    <col min="12303" max="12544" width="11.42578125" style="2"/>
    <col min="12545" max="12545" width="1.7109375" style="2" customWidth="1"/>
    <col min="12546" max="12546" width="62.7109375" style="2" customWidth="1"/>
    <col min="12547" max="12549" width="12.42578125" style="2" customWidth="1"/>
    <col min="12550" max="12550" width="12.28515625" style="2" customWidth="1"/>
    <col min="12551" max="12551" width="9.7109375" style="2" customWidth="1"/>
    <col min="12552" max="12552" width="12.28515625" style="2" customWidth="1"/>
    <col min="12553" max="12553" width="9.7109375" style="2" customWidth="1"/>
    <col min="12554" max="12554" width="1.7109375" style="2" customWidth="1"/>
    <col min="12555" max="12555" width="12.42578125" style="2" customWidth="1"/>
    <col min="12556" max="12556" width="12.85546875" style="2" customWidth="1"/>
    <col min="12557" max="12557" width="12.42578125" style="2" customWidth="1"/>
    <col min="12558" max="12558" width="13" style="2" customWidth="1"/>
    <col min="12559" max="12800" width="11.42578125" style="2"/>
    <col min="12801" max="12801" width="1.7109375" style="2" customWidth="1"/>
    <col min="12802" max="12802" width="62.7109375" style="2" customWidth="1"/>
    <col min="12803" max="12805" width="12.42578125" style="2" customWidth="1"/>
    <col min="12806" max="12806" width="12.28515625" style="2" customWidth="1"/>
    <col min="12807" max="12807" width="9.7109375" style="2" customWidth="1"/>
    <col min="12808" max="12808" width="12.28515625" style="2" customWidth="1"/>
    <col min="12809" max="12809" width="9.7109375" style="2" customWidth="1"/>
    <col min="12810" max="12810" width="1.7109375" style="2" customWidth="1"/>
    <col min="12811" max="12811" width="12.42578125" style="2" customWidth="1"/>
    <col min="12812" max="12812" width="12.85546875" style="2" customWidth="1"/>
    <col min="12813" max="12813" width="12.42578125" style="2" customWidth="1"/>
    <col min="12814" max="12814" width="13" style="2" customWidth="1"/>
    <col min="12815" max="13056" width="11.42578125" style="2"/>
    <col min="13057" max="13057" width="1.7109375" style="2" customWidth="1"/>
    <col min="13058" max="13058" width="62.7109375" style="2" customWidth="1"/>
    <col min="13059" max="13061" width="12.42578125" style="2" customWidth="1"/>
    <col min="13062" max="13062" width="12.28515625" style="2" customWidth="1"/>
    <col min="13063" max="13063" width="9.7109375" style="2" customWidth="1"/>
    <col min="13064" max="13064" width="12.28515625" style="2" customWidth="1"/>
    <col min="13065" max="13065" width="9.7109375" style="2" customWidth="1"/>
    <col min="13066" max="13066" width="1.7109375" style="2" customWidth="1"/>
    <col min="13067" max="13067" width="12.42578125" style="2" customWidth="1"/>
    <col min="13068" max="13068" width="12.85546875" style="2" customWidth="1"/>
    <col min="13069" max="13069" width="12.42578125" style="2" customWidth="1"/>
    <col min="13070" max="13070" width="13" style="2" customWidth="1"/>
    <col min="13071" max="13312" width="11.42578125" style="2"/>
    <col min="13313" max="13313" width="1.7109375" style="2" customWidth="1"/>
    <col min="13314" max="13314" width="62.7109375" style="2" customWidth="1"/>
    <col min="13315" max="13317" width="12.42578125" style="2" customWidth="1"/>
    <col min="13318" max="13318" width="12.28515625" style="2" customWidth="1"/>
    <col min="13319" max="13319" width="9.7109375" style="2" customWidth="1"/>
    <col min="13320" max="13320" width="12.28515625" style="2" customWidth="1"/>
    <col min="13321" max="13321" width="9.7109375" style="2" customWidth="1"/>
    <col min="13322" max="13322" width="1.7109375" style="2" customWidth="1"/>
    <col min="13323" max="13323" width="12.42578125" style="2" customWidth="1"/>
    <col min="13324" max="13324" width="12.85546875" style="2" customWidth="1"/>
    <col min="13325" max="13325" width="12.42578125" style="2" customWidth="1"/>
    <col min="13326" max="13326" width="13" style="2" customWidth="1"/>
    <col min="13327" max="13568" width="11.42578125" style="2"/>
    <col min="13569" max="13569" width="1.7109375" style="2" customWidth="1"/>
    <col min="13570" max="13570" width="62.7109375" style="2" customWidth="1"/>
    <col min="13571" max="13573" width="12.42578125" style="2" customWidth="1"/>
    <col min="13574" max="13574" width="12.28515625" style="2" customWidth="1"/>
    <col min="13575" max="13575" width="9.7109375" style="2" customWidth="1"/>
    <col min="13576" max="13576" width="12.28515625" style="2" customWidth="1"/>
    <col min="13577" max="13577" width="9.7109375" style="2" customWidth="1"/>
    <col min="13578" max="13578" width="1.7109375" style="2" customWidth="1"/>
    <col min="13579" max="13579" width="12.42578125" style="2" customWidth="1"/>
    <col min="13580" max="13580" width="12.85546875" style="2" customWidth="1"/>
    <col min="13581" max="13581" width="12.42578125" style="2" customWidth="1"/>
    <col min="13582" max="13582" width="13" style="2" customWidth="1"/>
    <col min="13583" max="13824" width="11.42578125" style="2"/>
    <col min="13825" max="13825" width="1.7109375" style="2" customWidth="1"/>
    <col min="13826" max="13826" width="62.7109375" style="2" customWidth="1"/>
    <col min="13827" max="13829" width="12.42578125" style="2" customWidth="1"/>
    <col min="13830" max="13830" width="12.28515625" style="2" customWidth="1"/>
    <col min="13831" max="13831" width="9.7109375" style="2" customWidth="1"/>
    <col min="13832" max="13832" width="12.28515625" style="2" customWidth="1"/>
    <col min="13833" max="13833" width="9.7109375" style="2" customWidth="1"/>
    <col min="13834" max="13834" width="1.7109375" style="2" customWidth="1"/>
    <col min="13835" max="13835" width="12.42578125" style="2" customWidth="1"/>
    <col min="13836" max="13836" width="12.85546875" style="2" customWidth="1"/>
    <col min="13837" max="13837" width="12.42578125" style="2" customWidth="1"/>
    <col min="13838" max="13838" width="13" style="2" customWidth="1"/>
    <col min="13839" max="14080" width="11.42578125" style="2"/>
    <col min="14081" max="14081" width="1.7109375" style="2" customWidth="1"/>
    <col min="14082" max="14082" width="62.7109375" style="2" customWidth="1"/>
    <col min="14083" max="14085" width="12.42578125" style="2" customWidth="1"/>
    <col min="14086" max="14086" width="12.28515625" style="2" customWidth="1"/>
    <col min="14087" max="14087" width="9.7109375" style="2" customWidth="1"/>
    <col min="14088" max="14088" width="12.28515625" style="2" customWidth="1"/>
    <col min="14089" max="14089" width="9.7109375" style="2" customWidth="1"/>
    <col min="14090" max="14090" width="1.7109375" style="2" customWidth="1"/>
    <col min="14091" max="14091" width="12.42578125" style="2" customWidth="1"/>
    <col min="14092" max="14092" width="12.85546875" style="2" customWidth="1"/>
    <col min="14093" max="14093" width="12.42578125" style="2" customWidth="1"/>
    <col min="14094" max="14094" width="13" style="2" customWidth="1"/>
    <col min="14095" max="14336" width="11.42578125" style="2"/>
    <col min="14337" max="14337" width="1.7109375" style="2" customWidth="1"/>
    <col min="14338" max="14338" width="62.7109375" style="2" customWidth="1"/>
    <col min="14339" max="14341" width="12.42578125" style="2" customWidth="1"/>
    <col min="14342" max="14342" width="12.28515625" style="2" customWidth="1"/>
    <col min="14343" max="14343" width="9.7109375" style="2" customWidth="1"/>
    <col min="14344" max="14344" width="12.28515625" style="2" customWidth="1"/>
    <col min="14345" max="14345" width="9.7109375" style="2" customWidth="1"/>
    <col min="14346" max="14346" width="1.7109375" style="2" customWidth="1"/>
    <col min="14347" max="14347" width="12.42578125" style="2" customWidth="1"/>
    <col min="14348" max="14348" width="12.85546875" style="2" customWidth="1"/>
    <col min="14349" max="14349" width="12.42578125" style="2" customWidth="1"/>
    <col min="14350" max="14350" width="13" style="2" customWidth="1"/>
    <col min="14351" max="14592" width="11.42578125" style="2"/>
    <col min="14593" max="14593" width="1.7109375" style="2" customWidth="1"/>
    <col min="14594" max="14594" width="62.7109375" style="2" customWidth="1"/>
    <col min="14595" max="14597" width="12.42578125" style="2" customWidth="1"/>
    <col min="14598" max="14598" width="12.28515625" style="2" customWidth="1"/>
    <col min="14599" max="14599" width="9.7109375" style="2" customWidth="1"/>
    <col min="14600" max="14600" width="12.28515625" style="2" customWidth="1"/>
    <col min="14601" max="14601" width="9.7109375" style="2" customWidth="1"/>
    <col min="14602" max="14602" width="1.7109375" style="2" customWidth="1"/>
    <col min="14603" max="14603" width="12.42578125" style="2" customWidth="1"/>
    <col min="14604" max="14604" width="12.85546875" style="2" customWidth="1"/>
    <col min="14605" max="14605" width="12.42578125" style="2" customWidth="1"/>
    <col min="14606" max="14606" width="13" style="2" customWidth="1"/>
    <col min="14607" max="14848" width="11.42578125" style="2"/>
    <col min="14849" max="14849" width="1.7109375" style="2" customWidth="1"/>
    <col min="14850" max="14850" width="62.7109375" style="2" customWidth="1"/>
    <col min="14851" max="14853" width="12.42578125" style="2" customWidth="1"/>
    <col min="14854" max="14854" width="12.28515625" style="2" customWidth="1"/>
    <col min="14855" max="14855" width="9.7109375" style="2" customWidth="1"/>
    <col min="14856" max="14856" width="12.28515625" style="2" customWidth="1"/>
    <col min="14857" max="14857" width="9.7109375" style="2" customWidth="1"/>
    <col min="14858" max="14858" width="1.7109375" style="2" customWidth="1"/>
    <col min="14859" max="14859" width="12.42578125" style="2" customWidth="1"/>
    <col min="14860" max="14860" width="12.85546875" style="2" customWidth="1"/>
    <col min="14861" max="14861" width="12.42578125" style="2" customWidth="1"/>
    <col min="14862" max="14862" width="13" style="2" customWidth="1"/>
    <col min="14863" max="15104" width="11.42578125" style="2"/>
    <col min="15105" max="15105" width="1.7109375" style="2" customWidth="1"/>
    <col min="15106" max="15106" width="62.7109375" style="2" customWidth="1"/>
    <col min="15107" max="15109" width="12.42578125" style="2" customWidth="1"/>
    <col min="15110" max="15110" width="12.28515625" style="2" customWidth="1"/>
    <col min="15111" max="15111" width="9.7109375" style="2" customWidth="1"/>
    <col min="15112" max="15112" width="12.28515625" style="2" customWidth="1"/>
    <col min="15113" max="15113" width="9.7109375" style="2" customWidth="1"/>
    <col min="15114" max="15114" width="1.7109375" style="2" customWidth="1"/>
    <col min="15115" max="15115" width="12.42578125" style="2" customWidth="1"/>
    <col min="15116" max="15116" width="12.85546875" style="2" customWidth="1"/>
    <col min="15117" max="15117" width="12.42578125" style="2" customWidth="1"/>
    <col min="15118" max="15118" width="13" style="2" customWidth="1"/>
    <col min="15119" max="15360" width="11.42578125" style="2"/>
    <col min="15361" max="15361" width="1.7109375" style="2" customWidth="1"/>
    <col min="15362" max="15362" width="62.7109375" style="2" customWidth="1"/>
    <col min="15363" max="15365" width="12.42578125" style="2" customWidth="1"/>
    <col min="15366" max="15366" width="12.28515625" style="2" customWidth="1"/>
    <col min="15367" max="15367" width="9.7109375" style="2" customWidth="1"/>
    <col min="15368" max="15368" width="12.28515625" style="2" customWidth="1"/>
    <col min="15369" max="15369" width="9.7109375" style="2" customWidth="1"/>
    <col min="15370" max="15370" width="1.7109375" style="2" customWidth="1"/>
    <col min="15371" max="15371" width="12.42578125" style="2" customWidth="1"/>
    <col min="15372" max="15372" width="12.85546875" style="2" customWidth="1"/>
    <col min="15373" max="15373" width="12.42578125" style="2" customWidth="1"/>
    <col min="15374" max="15374" width="13" style="2" customWidth="1"/>
    <col min="15375" max="15616" width="11.42578125" style="2"/>
    <col min="15617" max="15617" width="1.7109375" style="2" customWidth="1"/>
    <col min="15618" max="15618" width="62.7109375" style="2" customWidth="1"/>
    <col min="15619" max="15621" width="12.42578125" style="2" customWidth="1"/>
    <col min="15622" max="15622" width="12.28515625" style="2" customWidth="1"/>
    <col min="15623" max="15623" width="9.7109375" style="2" customWidth="1"/>
    <col min="15624" max="15624" width="12.28515625" style="2" customWidth="1"/>
    <col min="15625" max="15625" width="9.7109375" style="2" customWidth="1"/>
    <col min="15626" max="15626" width="1.7109375" style="2" customWidth="1"/>
    <col min="15627" max="15627" width="12.42578125" style="2" customWidth="1"/>
    <col min="15628" max="15628" width="12.85546875" style="2" customWidth="1"/>
    <col min="15629" max="15629" width="12.42578125" style="2" customWidth="1"/>
    <col min="15630" max="15630" width="13" style="2" customWidth="1"/>
    <col min="15631" max="15872" width="11.42578125" style="2"/>
    <col min="15873" max="15873" width="1.7109375" style="2" customWidth="1"/>
    <col min="15874" max="15874" width="62.7109375" style="2" customWidth="1"/>
    <col min="15875" max="15877" width="12.42578125" style="2" customWidth="1"/>
    <col min="15878" max="15878" width="12.28515625" style="2" customWidth="1"/>
    <col min="15879" max="15879" width="9.7109375" style="2" customWidth="1"/>
    <col min="15880" max="15880" width="12.28515625" style="2" customWidth="1"/>
    <col min="15881" max="15881" width="9.7109375" style="2" customWidth="1"/>
    <col min="15882" max="15882" width="1.7109375" style="2" customWidth="1"/>
    <col min="15883" max="15883" width="12.42578125" style="2" customWidth="1"/>
    <col min="15884" max="15884" width="12.85546875" style="2" customWidth="1"/>
    <col min="15885" max="15885" width="12.42578125" style="2" customWidth="1"/>
    <col min="15886" max="15886" width="13" style="2" customWidth="1"/>
    <col min="15887" max="16128" width="11.42578125" style="2"/>
    <col min="16129" max="16129" width="1.7109375" style="2" customWidth="1"/>
    <col min="16130" max="16130" width="62.7109375" style="2" customWidth="1"/>
    <col min="16131" max="16133" width="12.42578125" style="2" customWidth="1"/>
    <col min="16134" max="16134" width="12.28515625" style="2" customWidth="1"/>
    <col min="16135" max="16135" width="9.7109375" style="2" customWidth="1"/>
    <col min="16136" max="16136" width="12.28515625" style="2" customWidth="1"/>
    <col min="16137" max="16137" width="9.7109375" style="2" customWidth="1"/>
    <col min="16138" max="16138" width="1.7109375" style="2" customWidth="1"/>
    <col min="16139" max="16139" width="12.42578125" style="2" customWidth="1"/>
    <col min="16140" max="16140" width="12.85546875" style="2" customWidth="1"/>
    <col min="16141" max="16141" width="12.42578125" style="2" customWidth="1"/>
    <col min="16142" max="16142" width="13" style="2" customWidth="1"/>
    <col min="16143" max="16384" width="11.42578125" style="2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6.5">
      <c r="A2" s="1"/>
      <c r="B2" s="41" t="s">
        <v>77</v>
      </c>
      <c r="C2" s="41"/>
      <c r="D2" s="41"/>
      <c r="E2" s="41"/>
      <c r="F2" s="41"/>
      <c r="G2" s="41"/>
      <c r="H2" s="41"/>
      <c r="I2" s="41"/>
      <c r="J2" s="1"/>
      <c r="K2" s="1"/>
    </row>
    <row r="3" spans="1:19" ht="16.5" customHeight="1">
      <c r="A3" s="1"/>
      <c r="B3" s="41" t="s">
        <v>0</v>
      </c>
      <c r="C3" s="41"/>
      <c r="D3" s="41"/>
      <c r="E3" s="41"/>
      <c r="F3" s="41"/>
      <c r="G3" s="41"/>
      <c r="H3" s="41"/>
      <c r="I3" s="41"/>
      <c r="J3" s="1"/>
      <c r="K3" s="1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9" ht="30" customHeight="1">
      <c r="A5" s="1"/>
      <c r="B5" s="42" t="s">
        <v>1</v>
      </c>
      <c r="C5" s="15" t="s">
        <v>61</v>
      </c>
      <c r="D5" s="15" t="s">
        <v>67</v>
      </c>
      <c r="E5" s="15" t="s">
        <v>65</v>
      </c>
      <c r="F5" s="47" t="s">
        <v>81</v>
      </c>
      <c r="G5" s="48"/>
      <c r="H5" s="49" t="s">
        <v>66</v>
      </c>
      <c r="I5" s="49"/>
      <c r="J5" s="1"/>
      <c r="K5" s="1"/>
      <c r="L5" s="1"/>
      <c r="M5" s="1"/>
    </row>
    <row r="6" spans="1:19" ht="25.5" customHeight="1">
      <c r="A6" s="1"/>
      <c r="B6" s="42"/>
      <c r="C6" s="22" t="s">
        <v>76</v>
      </c>
      <c r="D6" s="22" t="s">
        <v>76</v>
      </c>
      <c r="E6" s="22" t="s">
        <v>76</v>
      </c>
      <c r="F6" s="16" t="s">
        <v>38</v>
      </c>
      <c r="G6" s="16" t="s">
        <v>4</v>
      </c>
      <c r="H6" s="16" t="s">
        <v>3</v>
      </c>
      <c r="I6" s="21" t="s">
        <v>4</v>
      </c>
      <c r="J6" s="1"/>
      <c r="K6" s="1"/>
      <c r="L6" s="1"/>
      <c r="M6" s="1"/>
    </row>
    <row r="7" spans="1:19" ht="21" customHeight="1">
      <c r="A7" s="1"/>
      <c r="B7" s="3" t="s">
        <v>73</v>
      </c>
      <c r="C7" s="4">
        <f>+C9+C42+C52</f>
        <v>5349.2627506999988</v>
      </c>
      <c r="D7" s="4">
        <f>+D9+D42+D52</f>
        <v>5742.4373312899997</v>
      </c>
      <c r="E7" s="4">
        <f>+E9+E42+E52</f>
        <v>5786.05360965</v>
      </c>
      <c r="F7" s="5">
        <f t="shared" ref="F7:F38" si="0">+E7-D7</f>
        <v>43.616278360000251</v>
      </c>
      <c r="G7" s="5">
        <f t="shared" ref="G7:G38" si="1">IF(ISNUMBER(+F7/D7*100), +F7/D7*100, "")</f>
        <v>0.75954295787155157</v>
      </c>
      <c r="H7" s="5">
        <f t="shared" ref="H7:H38" si="2">+E7-C7</f>
        <v>436.79085895000117</v>
      </c>
      <c r="I7" s="5">
        <f t="shared" ref="I7:I38" si="3">IF(ISNUMBER(+H7/C7*100), +H7/C7*100, "")</f>
        <v>8.1654403476973201</v>
      </c>
      <c r="J7" s="1"/>
      <c r="K7" s="6"/>
      <c r="L7" s="6" t="e">
        <f>C7-#REF!</f>
        <v>#REF!</v>
      </c>
      <c r="M7" s="6" t="e">
        <f>D7-#REF!</f>
        <v>#REF!</v>
      </c>
      <c r="N7" s="6" t="e">
        <f>E7-#REF!</f>
        <v>#REF!</v>
      </c>
    </row>
    <row r="8" spans="1:19" ht="21" customHeight="1">
      <c r="A8" s="1"/>
      <c r="B8" s="3" t="s">
        <v>36</v>
      </c>
      <c r="C8" s="4">
        <f>+C9+C42</f>
        <v>5326.7702664199987</v>
      </c>
      <c r="D8" s="4">
        <f>+D9+D42</f>
        <v>5742.0215229300002</v>
      </c>
      <c r="E8" s="4">
        <f>+E9+E42</f>
        <v>5755.6340646400004</v>
      </c>
      <c r="F8" s="5">
        <f t="shared" si="0"/>
        <v>13.612541710000187</v>
      </c>
      <c r="G8" s="5">
        <f t="shared" si="1"/>
        <v>0.23706880330629743</v>
      </c>
      <c r="H8" s="5">
        <f t="shared" si="2"/>
        <v>428.86379822000163</v>
      </c>
      <c r="I8" s="5">
        <f t="shared" si="3"/>
        <v>8.0511037039378692</v>
      </c>
      <c r="J8" s="1"/>
      <c r="K8" s="6"/>
      <c r="L8" s="6" t="e">
        <f>C8-#REF!</f>
        <v>#REF!</v>
      </c>
      <c r="M8" s="6" t="e">
        <f>D8-#REF!</f>
        <v>#REF!</v>
      </c>
      <c r="N8" s="6" t="e">
        <f>E8-#REF!</f>
        <v>#REF!</v>
      </c>
    </row>
    <row r="9" spans="1:19" ht="21" customHeight="1">
      <c r="A9" s="1"/>
      <c r="B9" s="3" t="s">
        <v>5</v>
      </c>
      <c r="C9" s="5">
        <f>+C10+C13+C17+C18+C25+C34</f>
        <v>5129.7677818099992</v>
      </c>
      <c r="D9" s="5">
        <f>+D10+D13+D17+D18+D25+D34</f>
        <v>5354.2709013399999</v>
      </c>
      <c r="E9" s="5">
        <f>+E10+E13+E17+E18+E25+E34</f>
        <v>5546.7807972800001</v>
      </c>
      <c r="F9" s="5">
        <f t="shared" si="0"/>
        <v>192.50989594000021</v>
      </c>
      <c r="G9" s="5">
        <f t="shared" si="1"/>
        <v>3.5954455702235997</v>
      </c>
      <c r="H9" s="5">
        <f t="shared" si="2"/>
        <v>417.01301547000094</v>
      </c>
      <c r="I9" s="5">
        <f t="shared" si="3"/>
        <v>8.1292766691840601</v>
      </c>
      <c r="J9" s="1"/>
      <c r="K9" s="6"/>
      <c r="L9" s="6" t="e">
        <f>C9-#REF!</f>
        <v>#REF!</v>
      </c>
      <c r="M9" s="6" t="e">
        <f>D9-#REF!</f>
        <v>#REF!</v>
      </c>
      <c r="N9" s="6" t="e">
        <f>E9-#REF!</f>
        <v>#REF!</v>
      </c>
    </row>
    <row r="10" spans="1:19" ht="21" customHeight="1">
      <c r="A10" s="1"/>
      <c r="B10" s="7" t="s">
        <v>6</v>
      </c>
      <c r="C10" s="8">
        <f>SUM(C11:C12)</f>
        <v>2316.9817537499998</v>
      </c>
      <c r="D10" s="8">
        <f>SUM(D11:D12)</f>
        <v>2449.4147179599995</v>
      </c>
      <c r="E10" s="8">
        <f>SUM(E11:E12)</f>
        <v>2525.8743481900001</v>
      </c>
      <c r="F10" s="8">
        <f t="shared" si="0"/>
        <v>76.459630230000585</v>
      </c>
      <c r="G10" s="8">
        <f t="shared" si="1"/>
        <v>3.1215469421887101</v>
      </c>
      <c r="H10" s="8">
        <f t="shared" si="2"/>
        <v>208.89259444000027</v>
      </c>
      <c r="I10" s="8">
        <f t="shared" si="3"/>
        <v>9.0157203051733461</v>
      </c>
      <c r="J10" s="1"/>
      <c r="K10" s="6"/>
      <c r="L10" s="6" t="e">
        <f>C10-#REF!</f>
        <v>#REF!</v>
      </c>
      <c r="M10" s="6" t="e">
        <f>D10-#REF!</f>
        <v>#REF!</v>
      </c>
      <c r="N10" s="6" t="e">
        <f>E10-#REF!</f>
        <v>#REF!</v>
      </c>
      <c r="P10" s="23"/>
      <c r="S10" s="23"/>
    </row>
    <row r="11" spans="1:19" ht="15" customHeight="1">
      <c r="A11" s="1"/>
      <c r="B11" s="9" t="s">
        <v>7</v>
      </c>
      <c r="C11" s="10">
        <v>1077.2964002199999</v>
      </c>
      <c r="D11" s="10">
        <v>1144.2509975999999</v>
      </c>
      <c r="E11" s="10">
        <v>1149.44880238</v>
      </c>
      <c r="F11" s="10">
        <f t="shared" si="0"/>
        <v>5.1978047800000695</v>
      </c>
      <c r="G11" s="10">
        <f t="shared" si="1"/>
        <v>0.45425389979140629</v>
      </c>
      <c r="H11" s="10">
        <f t="shared" si="2"/>
        <v>72.152402160000065</v>
      </c>
      <c r="I11" s="10">
        <f t="shared" si="3"/>
        <v>6.6975441619655909</v>
      </c>
      <c r="J11" s="1"/>
      <c r="K11" s="6"/>
      <c r="L11" s="6" t="e">
        <f>C11-#REF!</f>
        <v>#REF!</v>
      </c>
      <c r="M11" s="6" t="e">
        <f>D11-#REF!</f>
        <v>#REF!</v>
      </c>
      <c r="N11" s="6" t="e">
        <f>E11-#REF!</f>
        <v>#REF!</v>
      </c>
    </row>
    <row r="12" spans="1:19" ht="15" customHeight="1">
      <c r="A12" s="1"/>
      <c r="B12" s="9" t="s">
        <v>8</v>
      </c>
      <c r="C12" s="10">
        <v>1239.6853535299999</v>
      </c>
      <c r="D12" s="10">
        <v>1305.1637203599998</v>
      </c>
      <c r="E12" s="10">
        <v>1376.4255458100001</v>
      </c>
      <c r="F12" s="10">
        <f t="shared" si="0"/>
        <v>71.261825450000288</v>
      </c>
      <c r="G12" s="10">
        <f t="shared" si="1"/>
        <v>5.4599912898547567</v>
      </c>
      <c r="H12" s="10">
        <f t="shared" si="2"/>
        <v>136.7401922800002</v>
      </c>
      <c r="I12" s="10">
        <f t="shared" si="3"/>
        <v>11.03023375170425</v>
      </c>
      <c r="J12" s="1"/>
      <c r="K12" s="6"/>
      <c r="L12" s="6" t="e">
        <f>C12-#REF!</f>
        <v>#REF!</v>
      </c>
      <c r="M12" s="6" t="e">
        <f>D12-#REF!</f>
        <v>#REF!</v>
      </c>
      <c r="N12" s="6" t="e">
        <f>E12-#REF!</f>
        <v>#REF!</v>
      </c>
    </row>
    <row r="13" spans="1:19" ht="21" customHeight="1">
      <c r="A13" s="1"/>
      <c r="B13" s="7" t="s">
        <v>9</v>
      </c>
      <c r="C13" s="8">
        <f>SUM(C14:C16)</f>
        <v>2314.9430820500002</v>
      </c>
      <c r="D13" s="8">
        <f>SUM(D14:D16)</f>
        <v>2391.1275028700002</v>
      </c>
      <c r="E13" s="8">
        <f>SUM(E14:E16)</f>
        <v>2475.89942053</v>
      </c>
      <c r="F13" s="8">
        <f t="shared" si="0"/>
        <v>84.771917659999872</v>
      </c>
      <c r="G13" s="8">
        <f t="shared" si="1"/>
        <v>3.5452696503323486</v>
      </c>
      <c r="H13" s="8">
        <f t="shared" si="2"/>
        <v>160.95633847999989</v>
      </c>
      <c r="I13" s="8">
        <f t="shared" si="3"/>
        <v>6.9529285505138567</v>
      </c>
      <c r="J13" s="1"/>
      <c r="K13" s="6"/>
      <c r="L13" s="6" t="e">
        <f>C13-#REF!</f>
        <v>#REF!</v>
      </c>
      <c r="M13" s="6" t="e">
        <f>D13-#REF!</f>
        <v>#REF!</v>
      </c>
      <c r="N13" s="6" t="e">
        <f>E13-#REF!</f>
        <v>#REF!</v>
      </c>
    </row>
    <row r="14" spans="1:19" ht="15" customHeight="1">
      <c r="A14" s="1"/>
      <c r="B14" s="9" t="s">
        <v>7</v>
      </c>
      <c r="C14" s="10">
        <v>799.17400064000003</v>
      </c>
      <c r="D14" s="10">
        <v>817.25081732000001</v>
      </c>
      <c r="E14" s="10">
        <v>869.52538636999998</v>
      </c>
      <c r="F14" s="10">
        <f t="shared" si="0"/>
        <v>52.274569049999968</v>
      </c>
      <c r="G14" s="10">
        <f t="shared" si="1"/>
        <v>6.3963923855620344</v>
      </c>
      <c r="H14" s="10">
        <f t="shared" si="2"/>
        <v>70.351385729999947</v>
      </c>
      <c r="I14" s="10">
        <f t="shared" si="3"/>
        <v>8.8030123194273919</v>
      </c>
      <c r="J14" s="1"/>
      <c r="K14" s="6"/>
      <c r="L14" s="6" t="e">
        <f>C14-#REF!</f>
        <v>#REF!</v>
      </c>
      <c r="M14" s="6" t="e">
        <f>D14-#REF!</f>
        <v>#REF!</v>
      </c>
      <c r="N14" s="6" t="e">
        <f>E14-#REF!</f>
        <v>#REF!</v>
      </c>
    </row>
    <row r="15" spans="1:19" ht="15" customHeight="1">
      <c r="A15" s="1"/>
      <c r="B15" s="9" t="s">
        <v>10</v>
      </c>
      <c r="C15" s="10">
        <v>1022.35180238</v>
      </c>
      <c r="D15" s="10">
        <v>1065.9570358400001</v>
      </c>
      <c r="E15" s="10">
        <v>1083.47637981</v>
      </c>
      <c r="F15" s="10">
        <f t="shared" si="0"/>
        <v>17.519343969999909</v>
      </c>
      <c r="G15" s="10">
        <f t="shared" si="1"/>
        <v>1.6435319042848888</v>
      </c>
      <c r="H15" s="10">
        <f t="shared" si="2"/>
        <v>61.124577430000045</v>
      </c>
      <c r="I15" s="10">
        <f t="shared" si="3"/>
        <v>5.9788203324632594</v>
      </c>
      <c r="J15" s="1"/>
      <c r="K15" s="6"/>
      <c r="L15" s="6" t="e">
        <f>C15-#REF!</f>
        <v>#REF!</v>
      </c>
      <c r="M15" s="6" t="e">
        <f>D15-#REF!</f>
        <v>#REF!</v>
      </c>
      <c r="N15" s="6" t="e">
        <f>E15-#REF!</f>
        <v>#REF!</v>
      </c>
    </row>
    <row r="16" spans="1:19" ht="15" customHeight="1">
      <c r="A16" s="1"/>
      <c r="B16" s="9" t="s">
        <v>11</v>
      </c>
      <c r="C16" s="10">
        <v>493.41727902999997</v>
      </c>
      <c r="D16" s="10">
        <v>507.91964971000004</v>
      </c>
      <c r="E16" s="10">
        <v>522.89765435000004</v>
      </c>
      <c r="F16" s="10">
        <f t="shared" si="0"/>
        <v>14.978004639999995</v>
      </c>
      <c r="G16" s="10">
        <f t="shared" si="1"/>
        <v>2.9488925361623206</v>
      </c>
      <c r="H16" s="10">
        <f t="shared" si="2"/>
        <v>29.480375320000064</v>
      </c>
      <c r="I16" s="10">
        <f t="shared" si="3"/>
        <v>5.9747350919600946</v>
      </c>
      <c r="J16" s="1"/>
      <c r="K16" s="6"/>
      <c r="L16" s="6" t="e">
        <f>C16-#REF!</f>
        <v>#REF!</v>
      </c>
      <c r="M16" s="6" t="e">
        <f>D16-#REF!</f>
        <v>#REF!</v>
      </c>
      <c r="N16" s="6" t="e">
        <f>E16-#REF!</f>
        <v>#REF!</v>
      </c>
    </row>
    <row r="17" spans="1:14" ht="21" customHeight="1">
      <c r="A17" s="1"/>
      <c r="B17" s="7" t="s">
        <v>37</v>
      </c>
      <c r="C17" s="8">
        <v>216.05058631</v>
      </c>
      <c r="D17" s="8">
        <v>241.48315471999999</v>
      </c>
      <c r="E17" s="8">
        <v>244.55974001000001</v>
      </c>
      <c r="F17" s="8">
        <f t="shared" si="0"/>
        <v>3.0765852900000255</v>
      </c>
      <c r="G17" s="8">
        <f t="shared" si="1"/>
        <v>1.2740372278005603</v>
      </c>
      <c r="H17" s="8">
        <f t="shared" si="2"/>
        <v>28.509153700000013</v>
      </c>
      <c r="I17" s="8">
        <f t="shared" si="3"/>
        <v>13.195591915262698</v>
      </c>
      <c r="J17" s="1"/>
      <c r="K17" s="6"/>
      <c r="L17" s="6" t="e">
        <f>C17-#REF!</f>
        <v>#REF!</v>
      </c>
      <c r="M17" s="6" t="e">
        <f>D17-#REF!</f>
        <v>#REF!</v>
      </c>
      <c r="N17" s="6" t="e">
        <f>E17-#REF!</f>
        <v>#REF!</v>
      </c>
    </row>
    <row r="18" spans="1:14" ht="21" customHeight="1">
      <c r="A18" s="1"/>
      <c r="B18" s="7" t="s">
        <v>12</v>
      </c>
      <c r="C18" s="8">
        <f>SUM(C19:C24)</f>
        <v>156.12414648000001</v>
      </c>
      <c r="D18" s="8">
        <f>SUM(D19:D24)</f>
        <v>162.34533475000001</v>
      </c>
      <c r="E18" s="8">
        <f>SUM(E19:E24)</f>
        <v>160.49449254000001</v>
      </c>
      <c r="F18" s="8">
        <f t="shared" si="0"/>
        <v>-1.8508422099999962</v>
      </c>
      <c r="G18" s="8">
        <f t="shared" si="1"/>
        <v>-1.1400649195433663</v>
      </c>
      <c r="H18" s="8">
        <f t="shared" si="2"/>
        <v>4.3703460600000028</v>
      </c>
      <c r="I18" s="8">
        <f t="shared" si="3"/>
        <v>2.7992761904769536</v>
      </c>
      <c r="J18" s="1"/>
      <c r="K18" s="6"/>
      <c r="L18" s="6" t="e">
        <f>C18-#REF!</f>
        <v>#REF!</v>
      </c>
      <c r="M18" s="6" t="e">
        <f>D18-#REF!</f>
        <v>#REF!</v>
      </c>
      <c r="N18" s="6" t="e">
        <f>E18-#REF!</f>
        <v>#REF!</v>
      </c>
    </row>
    <row r="19" spans="1:14" ht="15" customHeight="1">
      <c r="A19" s="1"/>
      <c r="B19" s="9" t="s">
        <v>13</v>
      </c>
      <c r="C19" s="10">
        <f>37.45909417 - 17.75756383</f>
        <v>19.701530340000001</v>
      </c>
      <c r="D19" s="10">
        <v>20.400365129999997</v>
      </c>
      <c r="E19" s="10">
        <v>19.134553709999999</v>
      </c>
      <c r="F19" s="10">
        <f t="shared" si="0"/>
        <v>-1.2658114199999986</v>
      </c>
      <c r="G19" s="10">
        <f t="shared" si="1"/>
        <v>-6.2048468835420234</v>
      </c>
      <c r="H19" s="10">
        <f t="shared" si="2"/>
        <v>-0.56697663000000276</v>
      </c>
      <c r="I19" s="10">
        <f t="shared" si="3"/>
        <v>-2.8778304030975228</v>
      </c>
      <c r="J19" s="1"/>
      <c r="K19" s="6"/>
      <c r="L19" s="6" t="e">
        <f>C19-#REF!</f>
        <v>#REF!</v>
      </c>
      <c r="M19" s="6" t="e">
        <f>D19-#REF!</f>
        <v>#REF!</v>
      </c>
      <c r="N19" s="6" t="e">
        <f>E19-#REF!</f>
        <v>#REF!</v>
      </c>
    </row>
    <row r="20" spans="1:14" ht="15" customHeight="1">
      <c r="A20" s="1"/>
      <c r="B20" s="9" t="s">
        <v>14</v>
      </c>
      <c r="C20" s="10">
        <f>52.78491091 + 17.75756383</f>
        <v>70.542474740000003</v>
      </c>
      <c r="D20" s="10">
        <v>73.554484129999992</v>
      </c>
      <c r="E20" s="10">
        <v>68.974705</v>
      </c>
      <c r="F20" s="10">
        <f t="shared" si="0"/>
        <v>-4.5797791299999915</v>
      </c>
      <c r="G20" s="10">
        <f t="shared" si="1"/>
        <v>-6.2263765209823276</v>
      </c>
      <c r="H20" s="10">
        <f t="shared" si="2"/>
        <v>-1.5677697400000028</v>
      </c>
      <c r="I20" s="10">
        <f t="shared" si="3"/>
        <v>-2.2224478879970788</v>
      </c>
      <c r="J20" s="1"/>
      <c r="K20" s="6"/>
      <c r="L20" s="6" t="e">
        <f>C20-#REF!</f>
        <v>#REF!</v>
      </c>
      <c r="M20" s="6" t="e">
        <f>D20-#REF!</f>
        <v>#REF!</v>
      </c>
      <c r="N20" s="6" t="e">
        <f>E20-#REF!</f>
        <v>#REF!</v>
      </c>
    </row>
    <row r="21" spans="1:14" ht="15" customHeight="1">
      <c r="A21" s="1"/>
      <c r="B21" s="9" t="s">
        <v>15</v>
      </c>
      <c r="C21" s="10">
        <v>17.579892740000002</v>
      </c>
      <c r="D21" s="10">
        <v>18.947866600000001</v>
      </c>
      <c r="E21" s="10">
        <v>19.14123781</v>
      </c>
      <c r="F21" s="10">
        <f t="shared" si="0"/>
        <v>0.19337120999999868</v>
      </c>
      <c r="G21" s="10">
        <f t="shared" si="1"/>
        <v>1.0205434420780579</v>
      </c>
      <c r="H21" s="10">
        <f t="shared" si="2"/>
        <v>1.561345069999998</v>
      </c>
      <c r="I21" s="10">
        <f t="shared" si="3"/>
        <v>8.8814254619849162</v>
      </c>
      <c r="J21" s="1"/>
      <c r="K21" s="6"/>
      <c r="L21" s="6" t="e">
        <f>C21-#REF!</f>
        <v>#REF!</v>
      </c>
      <c r="M21" s="6" t="e">
        <f>D21-#REF!</f>
        <v>#REF!</v>
      </c>
      <c r="N21" s="6" t="e">
        <f>E21-#REF!</f>
        <v>#REF!</v>
      </c>
    </row>
    <row r="22" spans="1:14" ht="15" customHeight="1">
      <c r="A22" s="1"/>
      <c r="B22" s="9" t="s">
        <v>16</v>
      </c>
      <c r="C22" s="10">
        <v>47.604640119999999</v>
      </c>
      <c r="D22" s="10">
        <v>48.691632830000003</v>
      </c>
      <c r="E22" s="10">
        <v>48.764793959999992</v>
      </c>
      <c r="F22" s="10">
        <f t="shared" si="0"/>
        <v>7.3161129999988361E-2</v>
      </c>
      <c r="G22" s="10">
        <f t="shared" si="1"/>
        <v>0.15025400823057253</v>
      </c>
      <c r="H22" s="10">
        <f t="shared" si="2"/>
        <v>1.1601538399999924</v>
      </c>
      <c r="I22" s="10">
        <f t="shared" si="3"/>
        <v>2.4370604148577115</v>
      </c>
      <c r="J22" s="1"/>
      <c r="K22" s="6"/>
      <c r="L22" s="6" t="e">
        <f>C22-#REF!</f>
        <v>#REF!</v>
      </c>
      <c r="M22" s="6" t="e">
        <f>D22-#REF!</f>
        <v>#REF!</v>
      </c>
      <c r="N22" s="6" t="e">
        <f>E22-#REF!</f>
        <v>#REF!</v>
      </c>
    </row>
    <row r="23" spans="1:14" ht="15" customHeight="1">
      <c r="A23" s="1"/>
      <c r="B23" s="9" t="s">
        <v>17</v>
      </c>
      <c r="C23" s="10">
        <v>0.69560853999999994</v>
      </c>
      <c r="D23" s="10">
        <v>0.7509860599999999</v>
      </c>
      <c r="E23" s="10">
        <v>0.53107557999999999</v>
      </c>
      <c r="F23" s="10">
        <f t="shared" si="0"/>
        <v>-0.21991047999999991</v>
      </c>
      <c r="G23" s="10">
        <f t="shared" si="1"/>
        <v>-29.282897741137827</v>
      </c>
      <c r="H23" s="10">
        <f t="shared" si="2"/>
        <v>-0.16453295999999995</v>
      </c>
      <c r="I23" s="10">
        <f t="shared" si="3"/>
        <v>-23.653096610918546</v>
      </c>
      <c r="J23" s="1"/>
      <c r="K23" s="6"/>
      <c r="L23" s="6" t="e">
        <f>C23-#REF!</f>
        <v>#REF!</v>
      </c>
      <c r="M23" s="6" t="e">
        <f>D23-#REF!</f>
        <v>#REF!</v>
      </c>
      <c r="N23" s="6" t="e">
        <f>E23-#REF!</f>
        <v>#REF!</v>
      </c>
    </row>
    <row r="24" spans="1:14" ht="15.75" customHeight="1">
      <c r="A24" s="1"/>
      <c r="B24" s="9" t="s">
        <v>18</v>
      </c>
      <c r="C24" s="10">
        <v>0</v>
      </c>
      <c r="D24" s="10">
        <v>0</v>
      </c>
      <c r="E24" s="10">
        <v>3.94812648</v>
      </c>
      <c r="F24" s="10">
        <f t="shared" si="0"/>
        <v>3.94812648</v>
      </c>
      <c r="G24" s="10" t="str">
        <f t="shared" si="1"/>
        <v/>
      </c>
      <c r="H24" s="10">
        <f t="shared" si="2"/>
        <v>3.94812648</v>
      </c>
      <c r="I24" s="10" t="str">
        <f t="shared" si="3"/>
        <v/>
      </c>
      <c r="J24" s="1"/>
      <c r="K24" s="6"/>
      <c r="L24" s="6" t="e">
        <f>C24-#REF!</f>
        <v>#REF!</v>
      </c>
      <c r="M24" s="6" t="e">
        <f>D24-#REF!</f>
        <v>#REF!</v>
      </c>
      <c r="N24" s="6" t="e">
        <f>E24-#REF!</f>
        <v>#REF!</v>
      </c>
    </row>
    <row r="25" spans="1:14" ht="20.25" customHeight="1">
      <c r="A25" s="1"/>
      <c r="B25" s="7" t="s">
        <v>19</v>
      </c>
      <c r="C25" s="8">
        <f>SUM(C26:C30,C33)</f>
        <v>72.746377330000001</v>
      </c>
      <c r="D25" s="8">
        <f>SUM(D26:D30,D33)</f>
        <v>74.290002380000004</v>
      </c>
      <c r="E25" s="8">
        <f>SUM(E26:E30,E33)</f>
        <v>84.308454049999995</v>
      </c>
      <c r="F25" s="8">
        <f t="shared" si="0"/>
        <v>10.01845166999999</v>
      </c>
      <c r="G25" s="8">
        <f t="shared" si="1"/>
        <v>13.485598800703647</v>
      </c>
      <c r="H25" s="8">
        <f t="shared" si="2"/>
        <v>11.562076719999993</v>
      </c>
      <c r="I25" s="8">
        <f t="shared" si="3"/>
        <v>15.893680406311983</v>
      </c>
      <c r="J25" s="1"/>
      <c r="K25" s="6"/>
      <c r="L25" s="6" t="e">
        <f>C25-#REF!</f>
        <v>#REF!</v>
      </c>
      <c r="M25" s="6" t="e">
        <f>D25-#REF!</f>
        <v>#REF!</v>
      </c>
      <c r="N25" s="6" t="e">
        <f>E25-#REF!</f>
        <v>#REF!</v>
      </c>
    </row>
    <row r="26" spans="1:14" ht="15" customHeight="1">
      <c r="A26" s="1"/>
      <c r="B26" s="9" t="s">
        <v>20</v>
      </c>
      <c r="C26" s="10">
        <v>39.021707159999998</v>
      </c>
      <c r="D26" s="10">
        <v>40.485494250000002</v>
      </c>
      <c r="E26" s="10">
        <v>48.063240090000001</v>
      </c>
      <c r="F26" s="10">
        <f t="shared" si="0"/>
        <v>7.5777458399999986</v>
      </c>
      <c r="G26" s="10">
        <f t="shared" si="1"/>
        <v>18.71718742818608</v>
      </c>
      <c r="H26" s="10">
        <f t="shared" si="2"/>
        <v>9.0415329300000025</v>
      </c>
      <c r="I26" s="10">
        <f t="shared" si="3"/>
        <v>23.170521199718834</v>
      </c>
      <c r="J26" s="1"/>
      <c r="K26" s="6"/>
      <c r="L26" s="6" t="e">
        <f>C26-#REF!</f>
        <v>#REF!</v>
      </c>
      <c r="M26" s="6" t="e">
        <f>D26-#REF!</f>
        <v>#REF!</v>
      </c>
      <c r="N26" s="6" t="e">
        <f>E26-#REF!</f>
        <v>#REF!</v>
      </c>
    </row>
    <row r="27" spans="1:14" ht="15.75" hidden="1" customHeight="1">
      <c r="A27" s="20"/>
      <c r="B27" s="9" t="s">
        <v>21</v>
      </c>
      <c r="C27" s="10">
        <v>0</v>
      </c>
      <c r="D27" s="10"/>
      <c r="E27" s="10">
        <v>0</v>
      </c>
      <c r="F27" s="10">
        <f t="shared" si="0"/>
        <v>0</v>
      </c>
      <c r="G27" s="10" t="str">
        <f t="shared" si="1"/>
        <v/>
      </c>
      <c r="H27" s="10">
        <f t="shared" si="2"/>
        <v>0</v>
      </c>
      <c r="I27" s="10" t="str">
        <f t="shared" si="3"/>
        <v/>
      </c>
      <c r="J27" s="1"/>
      <c r="K27" s="6"/>
      <c r="L27" s="6" t="e">
        <f>C27-#REF!</f>
        <v>#REF!</v>
      </c>
      <c r="M27" s="6" t="e">
        <f>D27-#REF!</f>
        <v>#REF!</v>
      </c>
      <c r="N27" s="6" t="e">
        <f>E27-#REF!</f>
        <v>#REF!</v>
      </c>
    </row>
    <row r="28" spans="1:14" ht="15" hidden="1" customHeight="1">
      <c r="A28" s="20"/>
      <c r="B28" s="9" t="s">
        <v>22</v>
      </c>
      <c r="C28" s="10"/>
      <c r="D28" s="10"/>
      <c r="E28" s="10"/>
      <c r="F28" s="10">
        <f t="shared" si="0"/>
        <v>0</v>
      </c>
      <c r="G28" s="10" t="str">
        <f t="shared" si="1"/>
        <v/>
      </c>
      <c r="H28" s="10">
        <f t="shared" si="2"/>
        <v>0</v>
      </c>
      <c r="I28" s="10" t="str">
        <f t="shared" si="3"/>
        <v/>
      </c>
      <c r="J28" s="1"/>
      <c r="K28" s="6"/>
      <c r="L28" s="6" t="e">
        <f>C28-#REF!</f>
        <v>#REF!</v>
      </c>
      <c r="M28" s="6" t="e">
        <f>D28-#REF!</f>
        <v>#REF!</v>
      </c>
      <c r="N28" s="6" t="e">
        <f>E28-#REF!</f>
        <v>#REF!</v>
      </c>
    </row>
    <row r="29" spans="1:14" ht="15" customHeight="1">
      <c r="A29" s="1"/>
      <c r="B29" s="9" t="s">
        <v>23</v>
      </c>
      <c r="C29" s="10">
        <v>18.631905019999998</v>
      </c>
      <c r="D29" s="10">
        <v>18.692060519999998</v>
      </c>
      <c r="E29" s="10">
        <v>18.531755880000002</v>
      </c>
      <c r="F29" s="10">
        <f t="shared" si="0"/>
        <v>-0.16030463999999611</v>
      </c>
      <c r="G29" s="10">
        <f t="shared" si="1"/>
        <v>-0.85760817983910587</v>
      </c>
      <c r="H29" s="10">
        <f t="shared" si="2"/>
        <v>-0.10014913999999564</v>
      </c>
      <c r="I29" s="10">
        <f t="shared" si="3"/>
        <v>-0.53751422569239593</v>
      </c>
      <c r="J29" s="1"/>
      <c r="K29" s="6"/>
      <c r="L29" s="6" t="e">
        <f>C29-#REF!</f>
        <v>#REF!</v>
      </c>
      <c r="M29" s="6" t="e">
        <f>D29-#REF!</f>
        <v>#REF!</v>
      </c>
      <c r="N29" s="6" t="e">
        <f>E29-#REF!</f>
        <v>#REF!</v>
      </c>
    </row>
    <row r="30" spans="1:14" ht="15.75" hidden="1" customHeight="1">
      <c r="A30" s="20"/>
      <c r="B30" s="9" t="s">
        <v>24</v>
      </c>
      <c r="C30" s="10">
        <f>+C31+C32</f>
        <v>0</v>
      </c>
      <c r="D30" s="10">
        <v>0</v>
      </c>
      <c r="E30" s="10">
        <f>+E31+E32</f>
        <v>0</v>
      </c>
      <c r="F30" s="10">
        <f t="shared" si="0"/>
        <v>0</v>
      </c>
      <c r="G30" s="10" t="str">
        <f t="shared" si="1"/>
        <v/>
      </c>
      <c r="H30" s="10">
        <f t="shared" si="2"/>
        <v>0</v>
      </c>
      <c r="I30" s="10" t="str">
        <f t="shared" si="3"/>
        <v/>
      </c>
      <c r="J30" s="1"/>
      <c r="K30" s="6"/>
      <c r="L30" s="6" t="e">
        <f>C30-#REF!</f>
        <v>#REF!</v>
      </c>
      <c r="M30" s="6" t="e">
        <f>D30-#REF!</f>
        <v>#REF!</v>
      </c>
      <c r="N30" s="6" t="e">
        <f>E30-#REF!</f>
        <v>#REF!</v>
      </c>
    </row>
    <row r="31" spans="1:14" ht="15" hidden="1" customHeight="1">
      <c r="A31" s="20"/>
      <c r="B31" s="11" t="s">
        <v>25</v>
      </c>
      <c r="C31" s="10">
        <v>0</v>
      </c>
      <c r="D31" s="10"/>
      <c r="E31" s="10">
        <v>0</v>
      </c>
      <c r="F31" s="10">
        <f t="shared" si="0"/>
        <v>0</v>
      </c>
      <c r="G31" s="10" t="str">
        <f t="shared" si="1"/>
        <v/>
      </c>
      <c r="H31" s="10">
        <f t="shared" si="2"/>
        <v>0</v>
      </c>
      <c r="I31" s="10" t="str">
        <f t="shared" si="3"/>
        <v/>
      </c>
      <c r="J31" s="1"/>
      <c r="K31" s="6"/>
      <c r="L31" s="6" t="e">
        <f>C31-#REF!</f>
        <v>#REF!</v>
      </c>
      <c r="M31" s="6" t="e">
        <f>D31-#REF!</f>
        <v>#REF!</v>
      </c>
      <c r="N31" s="6" t="e">
        <f>E31-#REF!</f>
        <v>#REF!</v>
      </c>
    </row>
    <row r="32" spans="1:14" ht="15" hidden="1" customHeight="1">
      <c r="A32" s="20"/>
      <c r="B32" s="11" t="s">
        <v>26</v>
      </c>
      <c r="C32" s="10"/>
      <c r="D32" s="10"/>
      <c r="E32" s="10"/>
      <c r="F32" s="10">
        <f t="shared" si="0"/>
        <v>0</v>
      </c>
      <c r="G32" s="10" t="str">
        <f t="shared" si="1"/>
        <v/>
      </c>
      <c r="H32" s="10">
        <f t="shared" si="2"/>
        <v>0</v>
      </c>
      <c r="I32" s="10" t="str">
        <f t="shared" si="3"/>
        <v/>
      </c>
      <c r="J32" s="1"/>
      <c r="K32" s="6"/>
      <c r="L32" s="6" t="e">
        <f>C32-#REF!</f>
        <v>#REF!</v>
      </c>
      <c r="M32" s="6" t="e">
        <f>D32-#REF!</f>
        <v>#REF!</v>
      </c>
      <c r="N32" s="6" t="e">
        <f>E32-#REF!</f>
        <v>#REF!</v>
      </c>
    </row>
    <row r="33" spans="1:14" ht="15" customHeight="1">
      <c r="A33" s="1"/>
      <c r="B33" s="9" t="s">
        <v>57</v>
      </c>
      <c r="C33" s="10">
        <v>15.09276515</v>
      </c>
      <c r="D33" s="10">
        <v>15.112447609999998</v>
      </c>
      <c r="E33" s="10">
        <v>17.713458079999999</v>
      </c>
      <c r="F33" s="10">
        <f t="shared" si="0"/>
        <v>2.6010104700000003</v>
      </c>
      <c r="G33" s="10">
        <f t="shared" si="1"/>
        <v>17.211047059504086</v>
      </c>
      <c r="H33" s="10">
        <f t="shared" si="2"/>
        <v>2.6206929299999988</v>
      </c>
      <c r="I33" s="10">
        <f t="shared" si="3"/>
        <v>17.36390186923434</v>
      </c>
      <c r="J33" s="1"/>
      <c r="K33" s="6"/>
      <c r="L33" s="6" t="e">
        <f>C33-#REF!</f>
        <v>#REF!</v>
      </c>
      <c r="M33" s="6" t="e">
        <f>D33-#REF!</f>
        <v>#REF!</v>
      </c>
      <c r="N33" s="6" t="e">
        <f>E33-#REF!</f>
        <v>#REF!</v>
      </c>
    </row>
    <row r="34" spans="1:14" ht="20.25" customHeight="1">
      <c r="A34" s="1"/>
      <c r="B34" s="7" t="s">
        <v>27</v>
      </c>
      <c r="C34" s="8">
        <f>SUM(C35:C41)</f>
        <v>52.921835890000004</v>
      </c>
      <c r="D34" s="8">
        <f>SUM(D35:D41)</f>
        <v>35.610188659999999</v>
      </c>
      <c r="E34" s="8">
        <f>SUM(E35:E41)</f>
        <v>55.644341959999998</v>
      </c>
      <c r="F34" s="8">
        <f t="shared" si="0"/>
        <v>20.0341533</v>
      </c>
      <c r="G34" s="8">
        <f t="shared" si="1"/>
        <v>56.259610111259661</v>
      </c>
      <c r="H34" s="8">
        <f t="shared" si="2"/>
        <v>2.7225060699999943</v>
      </c>
      <c r="I34" s="8">
        <f t="shared" si="3"/>
        <v>5.1443908251006709</v>
      </c>
      <c r="J34" s="1"/>
      <c r="K34" s="6"/>
      <c r="L34" s="6" t="e">
        <f>C34-#REF!</f>
        <v>#REF!</v>
      </c>
      <c r="M34" s="6" t="e">
        <f>D34-#REF!</f>
        <v>#REF!</v>
      </c>
      <c r="N34" s="6" t="e">
        <f>E34-#REF!</f>
        <v>#REF!</v>
      </c>
    </row>
    <row r="35" spans="1:14" ht="15" customHeight="1">
      <c r="A35" s="1"/>
      <c r="B35" s="9" t="s">
        <v>28</v>
      </c>
      <c r="C35" s="10">
        <v>14.49795653</v>
      </c>
      <c r="D35" s="10">
        <v>9.7432025400000004</v>
      </c>
      <c r="E35" s="10">
        <v>13.690994460000001</v>
      </c>
      <c r="F35" s="10">
        <f t="shared" si="0"/>
        <v>3.9477919200000002</v>
      </c>
      <c r="G35" s="10">
        <f t="shared" si="1"/>
        <v>40.518421984892868</v>
      </c>
      <c r="H35" s="10">
        <f t="shared" si="2"/>
        <v>-0.80696206999999909</v>
      </c>
      <c r="I35" s="10">
        <f t="shared" si="3"/>
        <v>-5.5660400714417033</v>
      </c>
      <c r="J35" s="1"/>
      <c r="K35" s="6"/>
      <c r="L35" s="6" t="e">
        <f>C35-#REF!</f>
        <v>#REF!</v>
      </c>
      <c r="M35" s="6" t="e">
        <f>D35-#REF!</f>
        <v>#REF!</v>
      </c>
      <c r="N35" s="6" t="e">
        <f>E35-#REF!</f>
        <v>#REF!</v>
      </c>
    </row>
    <row r="36" spans="1:14" ht="15" customHeight="1">
      <c r="A36" s="1"/>
      <c r="B36" s="9" t="s">
        <v>29</v>
      </c>
      <c r="C36" s="10">
        <v>0</v>
      </c>
      <c r="D36" s="10">
        <v>0</v>
      </c>
      <c r="E36" s="10">
        <v>0</v>
      </c>
      <c r="F36" s="10">
        <f t="shared" si="0"/>
        <v>0</v>
      </c>
      <c r="G36" s="10" t="str">
        <f t="shared" si="1"/>
        <v/>
      </c>
      <c r="H36" s="10">
        <f t="shared" si="2"/>
        <v>0</v>
      </c>
      <c r="I36" s="10" t="str">
        <f t="shared" si="3"/>
        <v/>
      </c>
      <c r="J36" s="1"/>
      <c r="K36" s="6"/>
      <c r="L36" s="6" t="e">
        <f>C36-#REF!</f>
        <v>#REF!</v>
      </c>
      <c r="M36" s="6" t="e">
        <f>D36-#REF!</f>
        <v>#REF!</v>
      </c>
      <c r="N36" s="6" t="e">
        <f>E36-#REF!</f>
        <v>#REF!</v>
      </c>
    </row>
    <row r="37" spans="1:14" ht="15" customHeight="1">
      <c r="A37" s="1"/>
      <c r="B37" s="9" t="s">
        <v>30</v>
      </c>
      <c r="C37" s="10">
        <v>38.423843380000001</v>
      </c>
      <c r="D37" s="10">
        <v>25.86698612</v>
      </c>
      <c r="E37" s="10">
        <v>40.955720100000001</v>
      </c>
      <c r="F37" s="10">
        <f t="shared" si="0"/>
        <v>15.088733980000001</v>
      </c>
      <c r="G37" s="10">
        <f t="shared" si="1"/>
        <v>58.332014058389269</v>
      </c>
      <c r="H37" s="10">
        <f t="shared" si="2"/>
        <v>2.5318767199999996</v>
      </c>
      <c r="I37" s="10">
        <f t="shared" si="3"/>
        <v>6.5893374979710302</v>
      </c>
      <c r="J37" s="1"/>
      <c r="K37" s="6"/>
      <c r="L37" s="6" t="e">
        <f>C37-#REF!</f>
        <v>#REF!</v>
      </c>
      <c r="M37" s="6" t="e">
        <f>D37-#REF!</f>
        <v>#REF!</v>
      </c>
      <c r="N37" s="6" t="e">
        <f>E37-#REF!</f>
        <v>#REF!</v>
      </c>
    </row>
    <row r="38" spans="1:14" ht="15" customHeight="1">
      <c r="A38" s="1"/>
      <c r="B38" s="9" t="s">
        <v>31</v>
      </c>
      <c r="C38" s="10">
        <v>0</v>
      </c>
      <c r="D38" s="10">
        <v>0</v>
      </c>
      <c r="E38" s="10">
        <v>0.99741411000000002</v>
      </c>
      <c r="F38" s="10">
        <f t="shared" si="0"/>
        <v>0.99741411000000002</v>
      </c>
      <c r="G38" s="10" t="str">
        <f t="shared" si="1"/>
        <v/>
      </c>
      <c r="H38" s="10">
        <f t="shared" si="2"/>
        <v>0.99741411000000002</v>
      </c>
      <c r="I38" s="10" t="str">
        <f t="shared" si="3"/>
        <v/>
      </c>
      <c r="J38" s="1"/>
      <c r="K38" s="6"/>
      <c r="L38" s="6" t="e">
        <f>C38-#REF!</f>
        <v>#REF!</v>
      </c>
      <c r="M38" s="6" t="e">
        <f>D38-#REF!</f>
        <v>#REF!</v>
      </c>
      <c r="N38" s="6" t="e">
        <f>E38-#REF!</f>
        <v>#REF!</v>
      </c>
    </row>
    <row r="39" spans="1:14" ht="15" hidden="1" customHeight="1">
      <c r="A39" s="20"/>
      <c r="B39" s="9" t="s">
        <v>32</v>
      </c>
      <c r="C39" s="10"/>
      <c r="D39" s="10"/>
      <c r="E39" s="10"/>
      <c r="F39" s="10">
        <f t="shared" ref="F39:F55" si="4">+E39-D39</f>
        <v>0</v>
      </c>
      <c r="G39" s="10" t="str">
        <f t="shared" ref="G39:G55" si="5">IF(ISNUMBER(+F39/D39*100), +F39/D39*100, "")</f>
        <v/>
      </c>
      <c r="H39" s="10">
        <f t="shared" ref="H39:H55" si="6">+E39-C39</f>
        <v>0</v>
      </c>
      <c r="I39" s="10" t="str">
        <f t="shared" ref="I39:I55" si="7">IF(ISNUMBER(+H39/C39*100), +H39/C39*100, "")</f>
        <v/>
      </c>
      <c r="J39" s="1"/>
      <c r="K39" s="6"/>
      <c r="L39" s="6" t="e">
        <f>C39-#REF!</f>
        <v>#REF!</v>
      </c>
      <c r="M39" s="6" t="e">
        <f>D39-#REF!</f>
        <v>#REF!</v>
      </c>
      <c r="N39" s="6" t="e">
        <f>E39-#REF!</f>
        <v>#REF!</v>
      </c>
    </row>
    <row r="40" spans="1:14" ht="15" hidden="1" customHeight="1">
      <c r="A40" s="20"/>
      <c r="B40" s="9" t="s">
        <v>33</v>
      </c>
      <c r="C40" s="10">
        <v>3.5979999999999998E-5</v>
      </c>
      <c r="D40" s="10">
        <v>0</v>
      </c>
      <c r="E40" s="10">
        <v>2.1329000000000001E-4</v>
      </c>
      <c r="F40" s="10">
        <f t="shared" si="4"/>
        <v>2.1329000000000001E-4</v>
      </c>
      <c r="G40" s="10" t="str">
        <f t="shared" si="5"/>
        <v/>
      </c>
      <c r="H40" s="10">
        <f t="shared" si="6"/>
        <v>1.7731000000000002E-4</v>
      </c>
      <c r="I40" s="10">
        <f t="shared" si="7"/>
        <v>492.80155642023357</v>
      </c>
      <c r="J40" s="1"/>
      <c r="K40" s="6"/>
      <c r="L40" s="6" t="e">
        <f>C40-#REF!</f>
        <v>#REF!</v>
      </c>
      <c r="M40" s="6" t="e">
        <f>D40-#REF!</f>
        <v>#REF!</v>
      </c>
      <c r="N40" s="6" t="e">
        <f>E40-#REF!</f>
        <v>#REF!</v>
      </c>
    </row>
    <row r="41" spans="1:14" ht="15" hidden="1" customHeight="1">
      <c r="A41" s="20"/>
      <c r="B41" s="9" t="s">
        <v>34</v>
      </c>
      <c r="C41" s="10">
        <v>0</v>
      </c>
      <c r="D41" s="10">
        <v>0</v>
      </c>
      <c r="E41" s="10">
        <v>0</v>
      </c>
      <c r="F41" s="10">
        <f t="shared" si="4"/>
        <v>0</v>
      </c>
      <c r="G41" s="10" t="str">
        <f t="shared" si="5"/>
        <v/>
      </c>
      <c r="H41" s="10">
        <f t="shared" si="6"/>
        <v>0</v>
      </c>
      <c r="I41" s="10" t="str">
        <f t="shared" si="7"/>
        <v/>
      </c>
      <c r="J41" s="1"/>
      <c r="K41" s="6"/>
      <c r="L41" s="6" t="e">
        <f>C41-#REF!</f>
        <v>#REF!</v>
      </c>
      <c r="M41" s="6" t="e">
        <f>D41-#REF!</f>
        <v>#REF!</v>
      </c>
      <c r="N41" s="6" t="e">
        <f>E41-#REF!</f>
        <v>#REF!</v>
      </c>
    </row>
    <row r="42" spans="1:14" ht="21" customHeight="1">
      <c r="A42" s="1"/>
      <c r="B42" s="3" t="s">
        <v>35</v>
      </c>
      <c r="C42" s="5">
        <f>SUM(C43:C44,C47,C49:C51)</f>
        <v>197.00248460999998</v>
      </c>
      <c r="D42" s="5">
        <v>387.75062158999998</v>
      </c>
      <c r="E42" s="5">
        <f>SUM(E43:E44,E47,E49:E51)</f>
        <v>208.85326735999999</v>
      </c>
      <c r="F42" s="5">
        <f t="shared" si="4"/>
        <v>-178.89735422999999</v>
      </c>
      <c r="G42" s="5">
        <f t="shared" si="5"/>
        <v>-46.137219199396306</v>
      </c>
      <c r="H42" s="5">
        <f t="shared" si="6"/>
        <v>11.850782750000008</v>
      </c>
      <c r="I42" s="5">
        <f t="shared" si="7"/>
        <v>6.0155498919014416</v>
      </c>
      <c r="J42" s="1"/>
      <c r="K42" s="6"/>
      <c r="L42" s="6" t="e">
        <f>C42-#REF!</f>
        <v>#REF!</v>
      </c>
      <c r="M42" s="6" t="e">
        <f>D42-#REF!</f>
        <v>#REF!</v>
      </c>
      <c r="N42" s="6" t="e">
        <f>E42-#REF!</f>
        <v>#REF!</v>
      </c>
    </row>
    <row r="43" spans="1:14" ht="21" customHeight="1">
      <c r="A43" s="1"/>
      <c r="B43" s="7" t="s">
        <v>54</v>
      </c>
      <c r="C43" s="8">
        <v>36.493142779999999</v>
      </c>
      <c r="D43" s="8"/>
      <c r="E43" s="8">
        <v>39.239741600000002</v>
      </c>
      <c r="F43" s="8">
        <f t="shared" si="4"/>
        <v>39.239741600000002</v>
      </c>
      <c r="G43" s="8" t="str">
        <f t="shared" si="5"/>
        <v/>
      </c>
      <c r="H43" s="8">
        <f t="shared" si="6"/>
        <v>2.7465988200000027</v>
      </c>
      <c r="I43" s="8">
        <f t="shared" si="7"/>
        <v>7.5263422406723253</v>
      </c>
      <c r="J43" s="1"/>
      <c r="K43" s="6"/>
      <c r="L43" s="6" t="e">
        <f>C43-#REF!</f>
        <v>#REF!</v>
      </c>
      <c r="M43" s="6" t="e">
        <f>D43-#REF!</f>
        <v>#REF!</v>
      </c>
      <c r="N43" s="6" t="e">
        <f>E43-#REF!</f>
        <v>#REF!</v>
      </c>
    </row>
    <row r="44" spans="1:14" ht="21" customHeight="1">
      <c r="A44" s="1"/>
      <c r="B44" s="7" t="s">
        <v>62</v>
      </c>
      <c r="C44" s="8">
        <f>SUM(C45:C46)</f>
        <v>29.57260548</v>
      </c>
      <c r="E44" s="8">
        <f>SUM(E45:E46)</f>
        <v>35.970824790000002</v>
      </c>
      <c r="F44" s="8">
        <f t="shared" si="4"/>
        <v>35.970824790000002</v>
      </c>
      <c r="G44" s="8" t="str">
        <f t="shared" si="5"/>
        <v/>
      </c>
      <c r="H44" s="8">
        <f t="shared" si="6"/>
        <v>6.3982193100000018</v>
      </c>
      <c r="I44" s="8">
        <f t="shared" si="7"/>
        <v>21.635629347326628</v>
      </c>
      <c r="J44" s="1"/>
      <c r="K44" s="6"/>
      <c r="L44" s="6" t="e">
        <f>C44-#REF!</f>
        <v>#REF!</v>
      </c>
      <c r="M44" s="6" t="e">
        <f>D44-#REF!</f>
        <v>#REF!</v>
      </c>
      <c r="N44" s="6" t="e">
        <f>E44-#REF!</f>
        <v>#REF!</v>
      </c>
    </row>
    <row r="45" spans="1:14" ht="15" customHeight="1">
      <c r="A45" s="1"/>
      <c r="B45" s="11" t="s">
        <v>63</v>
      </c>
      <c r="C45" s="10">
        <v>29.55057686</v>
      </c>
      <c r="D45" s="10"/>
      <c r="E45" s="10">
        <v>35.912760150000004</v>
      </c>
      <c r="F45" s="10">
        <f t="shared" si="4"/>
        <v>35.912760150000004</v>
      </c>
      <c r="G45" s="10" t="str">
        <f t="shared" si="5"/>
        <v/>
      </c>
      <c r="H45" s="10">
        <f t="shared" si="6"/>
        <v>6.3621832900000044</v>
      </c>
      <c r="I45" s="10">
        <f t="shared" si="7"/>
        <v>21.529810805865953</v>
      </c>
      <c r="J45" s="1"/>
      <c r="K45" s="6"/>
      <c r="L45" s="6" t="e">
        <f>C45-#REF!</f>
        <v>#REF!</v>
      </c>
      <c r="M45" s="6" t="e">
        <f>D45-#REF!</f>
        <v>#REF!</v>
      </c>
      <c r="N45" s="6" t="e">
        <f>E45-#REF!</f>
        <v>#REF!</v>
      </c>
    </row>
    <row r="46" spans="1:14" ht="15" customHeight="1">
      <c r="A46" s="1"/>
      <c r="B46" s="11" t="s">
        <v>64</v>
      </c>
      <c r="C46" s="10">
        <v>2.2028619999999999E-2</v>
      </c>
      <c r="E46" s="10">
        <v>5.8064639999999994E-2</v>
      </c>
      <c r="F46" s="10">
        <f t="shared" si="4"/>
        <v>5.8064639999999994E-2</v>
      </c>
      <c r="G46" s="10" t="str">
        <f t="shared" si="5"/>
        <v/>
      </c>
      <c r="H46" s="10">
        <f t="shared" si="6"/>
        <v>3.6036019999999995E-2</v>
      </c>
      <c r="I46" s="10">
        <f t="shared" si="7"/>
        <v>163.58727873103263</v>
      </c>
      <c r="J46" s="1"/>
      <c r="K46" s="6"/>
      <c r="L46" s="6" t="e">
        <f>C46-#REF!</f>
        <v>#REF!</v>
      </c>
      <c r="M46" s="6" t="e">
        <f>D46-#REF!</f>
        <v>#REF!</v>
      </c>
      <c r="N46" s="6" t="e">
        <f>E46-#REF!</f>
        <v>#REF!</v>
      </c>
    </row>
    <row r="47" spans="1:14" ht="21" customHeight="1">
      <c r="A47" s="1"/>
      <c r="B47" s="7" t="s">
        <v>55</v>
      </c>
      <c r="C47" s="8">
        <v>10.313467080000001</v>
      </c>
      <c r="D47" s="8"/>
      <c r="E47" s="8">
        <v>10.67235062</v>
      </c>
      <c r="F47" s="8">
        <f t="shared" si="4"/>
        <v>10.67235062</v>
      </c>
      <c r="G47" s="8" t="str">
        <f t="shared" si="5"/>
        <v/>
      </c>
      <c r="H47" s="8">
        <f t="shared" si="6"/>
        <v>0.358883539999999</v>
      </c>
      <c r="I47" s="8">
        <f t="shared" si="7"/>
        <v>3.4797564894151867</v>
      </c>
      <c r="J47" s="1"/>
      <c r="K47" s="6"/>
      <c r="L47" s="6" t="e">
        <f>C47-#REF!</f>
        <v>#REF!</v>
      </c>
      <c r="M47" s="6" t="e">
        <f>D47-#REF!</f>
        <v>#REF!</v>
      </c>
      <c r="N47" s="6" t="e">
        <f>E47-#REF!</f>
        <v>#REF!</v>
      </c>
    </row>
    <row r="48" spans="1:14" ht="15" customHeight="1">
      <c r="A48" s="1"/>
      <c r="B48" s="11" t="s">
        <v>58</v>
      </c>
      <c r="C48" s="10">
        <v>3.9811622900000003</v>
      </c>
      <c r="D48" s="10"/>
      <c r="E48" s="10">
        <v>4.2342657700000004</v>
      </c>
      <c r="F48" s="10">
        <f t="shared" si="4"/>
        <v>4.2342657700000004</v>
      </c>
      <c r="G48" s="10" t="str">
        <f t="shared" si="5"/>
        <v/>
      </c>
      <c r="H48" s="10">
        <f t="shared" si="6"/>
        <v>0.25310348000000005</v>
      </c>
      <c r="I48" s="10">
        <f t="shared" si="7"/>
        <v>6.3575273139643853</v>
      </c>
      <c r="J48" s="1"/>
      <c r="K48" s="6"/>
      <c r="L48" s="6" t="e">
        <f>C48-#REF!</f>
        <v>#REF!</v>
      </c>
      <c r="M48" s="6" t="e">
        <f>D48-#REF!</f>
        <v>#REF!</v>
      </c>
      <c r="N48" s="6" t="e">
        <f>E48-#REF!</f>
        <v>#REF!</v>
      </c>
    </row>
    <row r="49" spans="1:14" ht="21" customHeight="1">
      <c r="A49" s="1"/>
      <c r="B49" s="7" t="s">
        <v>59</v>
      </c>
      <c r="C49" s="8">
        <v>69.025588380000002</v>
      </c>
      <c r="D49" s="8"/>
      <c r="E49" s="8">
        <v>71.514713979999996</v>
      </c>
      <c r="F49" s="8">
        <f t="shared" si="4"/>
        <v>71.514713979999996</v>
      </c>
      <c r="G49" s="8" t="str">
        <f t="shared" si="5"/>
        <v/>
      </c>
      <c r="H49" s="8">
        <f t="shared" si="6"/>
        <v>2.4891255999999942</v>
      </c>
      <c r="I49" s="8">
        <f t="shared" si="7"/>
        <v>3.6060911010230701</v>
      </c>
      <c r="J49" s="1"/>
      <c r="K49" s="6"/>
      <c r="L49" s="6" t="e">
        <f>C49-#REF!</f>
        <v>#REF!</v>
      </c>
      <c r="M49" s="6" t="e">
        <f>D49-#REF!</f>
        <v>#REF!</v>
      </c>
      <c r="N49" s="6" t="e">
        <f>E49-#REF!</f>
        <v>#REF!</v>
      </c>
    </row>
    <row r="50" spans="1:14" ht="21" customHeight="1">
      <c r="A50" s="1"/>
      <c r="B50" s="7" t="s">
        <v>56</v>
      </c>
      <c r="C50" s="8">
        <v>17.039763929999999</v>
      </c>
      <c r="D50" s="8"/>
      <c r="E50" s="8">
        <v>15.35953057</v>
      </c>
      <c r="F50" s="8">
        <f t="shared" si="4"/>
        <v>15.35953057</v>
      </c>
      <c r="G50" s="8" t="str">
        <f t="shared" si="5"/>
        <v/>
      </c>
      <c r="H50" s="8">
        <f t="shared" si="6"/>
        <v>-1.680233359999999</v>
      </c>
      <c r="I50" s="8">
        <f t="shared" si="7"/>
        <v>-9.8606610214933834</v>
      </c>
      <c r="J50" s="1"/>
      <c r="K50" s="6"/>
      <c r="L50" s="6" t="e">
        <f>C50-#REF!</f>
        <v>#REF!</v>
      </c>
      <c r="M50" s="6" t="e">
        <f>D50-#REF!</f>
        <v>#REF!</v>
      </c>
      <c r="N50" s="6" t="e">
        <f>E50-#REF!</f>
        <v>#REF!</v>
      </c>
    </row>
    <row r="51" spans="1:14" ht="21" customHeight="1">
      <c r="A51" s="1"/>
      <c r="B51" s="7" t="s">
        <v>60</v>
      </c>
      <c r="C51" s="8">
        <v>34.55791696</v>
      </c>
      <c r="D51" s="8"/>
      <c r="E51" s="8">
        <v>36.096105799999997</v>
      </c>
      <c r="F51" s="8">
        <f t="shared" si="4"/>
        <v>36.096105799999997</v>
      </c>
      <c r="G51" s="8" t="str">
        <f t="shared" si="5"/>
        <v/>
      </c>
      <c r="H51" s="8">
        <f t="shared" si="6"/>
        <v>1.5381888399999966</v>
      </c>
      <c r="I51" s="8">
        <f t="shared" si="7"/>
        <v>4.4510461720838528</v>
      </c>
      <c r="J51" s="1"/>
      <c r="K51" s="6"/>
      <c r="L51" s="6" t="e">
        <f>C51-#REF!</f>
        <v>#REF!</v>
      </c>
      <c r="M51" s="6" t="e">
        <f>D51-#REF!</f>
        <v>#REF!</v>
      </c>
      <c r="N51" s="6" t="e">
        <f>E51-#REF!</f>
        <v>#REF!</v>
      </c>
    </row>
    <row r="52" spans="1:14" ht="21" customHeight="1">
      <c r="A52" s="1"/>
      <c r="B52" s="3" t="s">
        <v>74</v>
      </c>
      <c r="C52" s="5">
        <f>SUM(C53:C55)</f>
        <v>22.492484280000003</v>
      </c>
      <c r="D52" s="5">
        <v>0.41580835999999999</v>
      </c>
      <c r="E52" s="5">
        <f>SUM(E53:E55)</f>
        <v>30.41954501</v>
      </c>
      <c r="F52" s="5">
        <f t="shared" si="4"/>
        <v>30.00373665</v>
      </c>
      <c r="G52" s="39">
        <f t="shared" si="5"/>
        <v>7215.7608014422804</v>
      </c>
      <c r="H52" s="5">
        <f t="shared" si="6"/>
        <v>7.9270607299999973</v>
      </c>
      <c r="I52" s="5">
        <f t="shared" si="7"/>
        <v>35.243153363226433</v>
      </c>
      <c r="J52" s="1"/>
      <c r="K52" s="6"/>
      <c r="L52" s="6" t="e">
        <f>C52-#REF!</f>
        <v>#REF!</v>
      </c>
      <c r="M52" s="6" t="e">
        <f>D52-#REF!</f>
        <v>#REF!</v>
      </c>
      <c r="N52" s="6" t="e">
        <f>E52-#REF!</f>
        <v>#REF!</v>
      </c>
    </row>
    <row r="53" spans="1:14" ht="21" customHeight="1">
      <c r="A53" s="1"/>
      <c r="B53" s="38" t="s">
        <v>70</v>
      </c>
      <c r="C53" s="10">
        <v>0</v>
      </c>
      <c r="D53" s="10"/>
      <c r="E53" s="10">
        <v>9.1999999999999998E-3</v>
      </c>
      <c r="F53" s="10">
        <f t="shared" si="4"/>
        <v>9.1999999999999998E-3</v>
      </c>
      <c r="G53" s="10" t="str">
        <f t="shared" si="5"/>
        <v/>
      </c>
      <c r="H53" s="10">
        <f t="shared" si="6"/>
        <v>9.1999999999999998E-3</v>
      </c>
      <c r="I53" s="10" t="str">
        <f t="shared" si="7"/>
        <v/>
      </c>
      <c r="J53" s="1"/>
      <c r="K53" s="6"/>
      <c r="L53" s="6" t="e">
        <f>C53-#REF!</f>
        <v>#REF!</v>
      </c>
      <c r="M53" s="6" t="e">
        <f>D53-#REF!</f>
        <v>#REF!</v>
      </c>
      <c r="N53" s="6" t="e">
        <f>E53-#REF!</f>
        <v>#REF!</v>
      </c>
    </row>
    <row r="54" spans="1:14" ht="21" customHeight="1">
      <c r="A54" s="1"/>
      <c r="B54" s="38" t="s">
        <v>71</v>
      </c>
      <c r="C54" s="10">
        <v>21.973599920000002</v>
      </c>
      <c r="D54" s="10"/>
      <c r="E54" s="10">
        <v>29.970952140000001</v>
      </c>
      <c r="F54" s="10">
        <f t="shared" si="4"/>
        <v>29.970952140000001</v>
      </c>
      <c r="G54" s="10" t="str">
        <f t="shared" si="5"/>
        <v/>
      </c>
      <c r="H54" s="10">
        <f t="shared" si="6"/>
        <v>7.9973522199999998</v>
      </c>
      <c r="I54" s="10">
        <f t="shared" si="7"/>
        <v>36.395275462901935</v>
      </c>
      <c r="J54" s="1"/>
      <c r="K54" s="6"/>
      <c r="L54" s="6" t="e">
        <f>C54-#REF!</f>
        <v>#REF!</v>
      </c>
      <c r="M54" s="6" t="e">
        <f>D54-#REF!</f>
        <v>#REF!</v>
      </c>
      <c r="N54" s="6" t="e">
        <f>E54-#REF!</f>
        <v>#REF!</v>
      </c>
    </row>
    <row r="55" spans="1:14" ht="21" customHeight="1">
      <c r="A55" s="1"/>
      <c r="B55" s="38" t="s">
        <v>75</v>
      </c>
      <c r="C55" s="10">
        <v>0.51888436000000004</v>
      </c>
      <c r="D55" s="10"/>
      <c r="E55" s="10">
        <v>0.43939286999999999</v>
      </c>
      <c r="F55" s="10">
        <f t="shared" si="4"/>
        <v>0.43939286999999999</v>
      </c>
      <c r="G55" s="10" t="str">
        <f t="shared" si="5"/>
        <v/>
      </c>
      <c r="H55" s="10">
        <f t="shared" si="6"/>
        <v>-7.9491490000000053E-2</v>
      </c>
      <c r="I55" s="10">
        <f t="shared" si="7"/>
        <v>-15.319692811708578</v>
      </c>
      <c r="J55" s="1"/>
      <c r="K55" s="6"/>
      <c r="L55" s="6" t="e">
        <f>C55-#REF!</f>
        <v>#REF!</v>
      </c>
      <c r="M55" s="6" t="e">
        <f>D55-#REF!</f>
        <v>#REF!</v>
      </c>
      <c r="N55" s="6" t="e">
        <f>E55-#REF!</f>
        <v>#REF!</v>
      </c>
    </row>
    <row r="56" spans="1:14" ht="5.25" customHeight="1">
      <c r="A56" s="1"/>
      <c r="B56" s="17"/>
      <c r="C56" s="18"/>
      <c r="D56" s="18"/>
      <c r="E56" s="18"/>
      <c r="F56" s="18"/>
      <c r="G56" s="18"/>
      <c r="H56" s="18"/>
      <c r="I56" s="19"/>
      <c r="J56" s="1"/>
      <c r="K56" s="6"/>
      <c r="L56" s="6"/>
      <c r="M56" s="6"/>
      <c r="N56" s="6"/>
    </row>
    <row r="57" spans="1:14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6"/>
      <c r="M57" s="6"/>
      <c r="N57" s="6"/>
    </row>
    <row r="58" spans="1:14" ht="15" customHeight="1">
      <c r="A58" s="1"/>
      <c r="B58" s="12" t="s">
        <v>80</v>
      </c>
      <c r="C58" s="12"/>
      <c r="D58" s="12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30" customHeight="1">
      <c r="A59" s="1"/>
      <c r="B59" s="46" t="s">
        <v>68</v>
      </c>
      <c r="C59" s="46"/>
      <c r="D59" s="46"/>
      <c r="E59" s="46"/>
      <c r="F59" s="46"/>
      <c r="G59" s="46"/>
      <c r="H59" s="46"/>
      <c r="I59" s="46"/>
      <c r="J59" s="1"/>
      <c r="K59" s="1"/>
    </row>
    <row r="60" spans="1:14" ht="39.75" customHeight="1">
      <c r="A60" s="1"/>
      <c r="B60" s="46" t="s">
        <v>69</v>
      </c>
      <c r="C60" s="46"/>
      <c r="D60" s="46"/>
      <c r="E60" s="46"/>
      <c r="F60" s="46"/>
      <c r="G60" s="46"/>
      <c r="H60" s="46"/>
      <c r="I60" s="46"/>
      <c r="J60" s="1"/>
      <c r="K60" s="1"/>
      <c r="L60" s="1"/>
    </row>
    <row r="61" spans="1:14" ht="25.5" customHeight="1">
      <c r="A61" s="1"/>
      <c r="B61" s="36"/>
      <c r="C61" s="36"/>
      <c r="D61" s="36"/>
      <c r="E61" s="36"/>
      <c r="F61" s="36"/>
      <c r="G61" s="36"/>
      <c r="H61" s="36"/>
      <c r="I61" s="36"/>
      <c r="J61" s="1"/>
      <c r="K61" s="1"/>
    </row>
    <row r="62" spans="1:14">
      <c r="B62" s="36"/>
      <c r="C62" s="36"/>
      <c r="D62" s="36"/>
      <c r="E62" s="36"/>
      <c r="F62" s="36"/>
      <c r="G62" s="36"/>
      <c r="H62" s="36"/>
      <c r="I62" s="36"/>
      <c r="J62" s="1"/>
      <c r="K62" s="1"/>
    </row>
  </sheetData>
  <mergeCells count="7">
    <mergeCell ref="B60:I60"/>
    <mergeCell ref="B59:I59"/>
    <mergeCell ref="B2:I2"/>
    <mergeCell ref="B3:I3"/>
    <mergeCell ref="B5:B6"/>
    <mergeCell ref="F5:G5"/>
    <mergeCell ref="H5:I5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ignoredErrors>
    <ignoredError sqref="C13:E13 D34 C44:E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Ings25xmes</vt:lpstr>
      <vt:lpstr>Ings25vrsPto.eIng24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Bernardo Melendez</dc:creator>
  <cp:lastModifiedBy>Gerber Augusto Ardon Lemus</cp:lastModifiedBy>
  <cp:lastPrinted>2025-05-02T16:09:47Z</cp:lastPrinted>
  <dcterms:created xsi:type="dcterms:W3CDTF">2022-01-04T19:07:22Z</dcterms:created>
  <dcterms:modified xsi:type="dcterms:W3CDTF">2025-09-26T21:37:59Z</dcterms:modified>
</cp:coreProperties>
</file>