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rlando.mendez\Desktop\"/>
    </mc:Choice>
  </mc:AlternateContent>
  <xr:revisionPtr revIDLastSave="0" documentId="13_ncr:1_{D3E1C0B6-A1C9-40ED-A506-2D92DDDCF755}" xr6:coauthVersionLast="36" xr6:coauthVersionMax="36" xr10:uidLastSave="{00000000-0000-0000-0000-000000000000}"/>
  <bookViews>
    <workbookView xWindow="0" yWindow="0" windowWidth="12270" windowHeight="11130" xr2:uid="{2048C323-E498-485D-8D27-ECE5AD6F5DF3}"/>
  </bookViews>
  <sheets>
    <sheet name="Ings24xmes" sheetId="14" r:id="rId1"/>
    <sheet name="Ings24vrsPto.eIng23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4" l="1"/>
  <c r="C33" i="14"/>
  <c r="C29" i="14"/>
  <c r="C24" i="14"/>
  <c r="C17" i="14"/>
  <c r="C12" i="14"/>
  <c r="U43" i="14"/>
  <c r="P43" i="14"/>
  <c r="Q43" i="14" s="1"/>
  <c r="R43" i="14" s="1"/>
  <c r="N43" i="13"/>
  <c r="M43" i="13"/>
  <c r="L43" i="13"/>
  <c r="H43" i="13"/>
  <c r="I43" i="13" s="1"/>
  <c r="F43" i="13"/>
  <c r="G43" i="13" s="1"/>
  <c r="V43" i="14" l="1"/>
  <c r="D41" i="14" l="1"/>
  <c r="D33" i="14"/>
  <c r="D29" i="14"/>
  <c r="D24" i="14" s="1"/>
  <c r="D17" i="14"/>
  <c r="D12" i="14"/>
  <c r="E41" i="13" l="1"/>
  <c r="C41" i="13"/>
  <c r="E33" i="13"/>
  <c r="D33" i="13"/>
  <c r="C33" i="13"/>
  <c r="E29" i="13"/>
  <c r="E24" i="13" s="1"/>
  <c r="C29" i="13"/>
  <c r="C24" i="13" s="1"/>
  <c r="D24" i="13"/>
  <c r="E17" i="13"/>
  <c r="D17" i="13"/>
  <c r="C17" i="13"/>
  <c r="E12" i="13"/>
  <c r="D12" i="13"/>
  <c r="C12" i="13"/>
  <c r="P48" i="14" l="1"/>
  <c r="P47" i="14"/>
  <c r="P46" i="14"/>
  <c r="P45" i="14"/>
  <c r="P44" i="14"/>
  <c r="P42" i="14"/>
  <c r="P40" i="14"/>
  <c r="P39" i="14"/>
  <c r="P38" i="14"/>
  <c r="P37" i="14"/>
  <c r="P36" i="14"/>
  <c r="P35" i="14"/>
  <c r="P34" i="14"/>
  <c r="P32" i="14"/>
  <c r="P31" i="14"/>
  <c r="P30" i="14"/>
  <c r="P26" i="14"/>
  <c r="P27" i="14"/>
  <c r="P28" i="14"/>
  <c r="P25" i="14"/>
  <c r="P23" i="14"/>
  <c r="P22" i="14"/>
  <c r="P21" i="14"/>
  <c r="P20" i="14"/>
  <c r="P19" i="14"/>
  <c r="P18" i="14"/>
  <c r="P16" i="14"/>
  <c r="P14" i="14"/>
  <c r="P15" i="14"/>
  <c r="P13" i="14"/>
  <c r="F48" i="13" l="1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6" i="13"/>
  <c r="F15" i="13"/>
  <c r="F14" i="13"/>
  <c r="F13" i="13"/>
  <c r="F12" i="13"/>
  <c r="F11" i="13"/>
  <c r="F10" i="13"/>
  <c r="F17" i="13" l="1"/>
  <c r="F33" i="13"/>
  <c r="F24" i="13"/>
  <c r="O29" i="14" l="1"/>
  <c r="Q32" i="14" l="1"/>
  <c r="R32" i="14" s="1"/>
  <c r="G32" i="13"/>
  <c r="H32" i="13"/>
  <c r="I32" i="13" s="1"/>
  <c r="L26" i="13"/>
  <c r="M26" i="13"/>
  <c r="N26" i="13"/>
  <c r="L27" i="13"/>
  <c r="M27" i="13"/>
  <c r="N27" i="13"/>
  <c r="M29" i="13"/>
  <c r="M30" i="13"/>
  <c r="L31" i="13"/>
  <c r="M31" i="13"/>
  <c r="N31" i="13"/>
  <c r="L38" i="13"/>
  <c r="M38" i="13"/>
  <c r="N38" i="13"/>
  <c r="M42" i="13"/>
  <c r="M44" i="13"/>
  <c r="M45" i="13"/>
  <c r="M46" i="13"/>
  <c r="M47" i="13"/>
  <c r="M48" i="13"/>
  <c r="U26" i="14"/>
  <c r="U27" i="14"/>
  <c r="U31" i="14"/>
  <c r="U38" i="14"/>
  <c r="N32" i="13"/>
  <c r="U32" i="14"/>
  <c r="U47" i="14"/>
  <c r="N45" i="13"/>
  <c r="U45" i="14"/>
  <c r="N42" i="13"/>
  <c r="N40" i="13"/>
  <c r="M40" i="13"/>
  <c r="M39" i="13"/>
  <c r="L40" i="13"/>
  <c r="L39" i="13"/>
  <c r="M37" i="13"/>
  <c r="L36" i="13"/>
  <c r="M36" i="13"/>
  <c r="U35" i="14"/>
  <c r="M35" i="13"/>
  <c r="N35" i="13"/>
  <c r="N34" i="13"/>
  <c r="M34" i="13"/>
  <c r="L34" i="13"/>
  <c r="N30" i="13"/>
  <c r="U29" i="14"/>
  <c r="N28" i="13"/>
  <c r="M28" i="13"/>
  <c r="L28" i="13"/>
  <c r="M22" i="13"/>
  <c r="L23" i="13"/>
  <c r="U22" i="14"/>
  <c r="N19" i="13"/>
  <c r="M21" i="13"/>
  <c r="M20" i="13"/>
  <c r="M19" i="13"/>
  <c r="M18" i="13"/>
  <c r="L19" i="13"/>
  <c r="M16" i="13"/>
  <c r="L16" i="13"/>
  <c r="L14" i="13"/>
  <c r="U15" i="14"/>
  <c r="M15" i="13"/>
  <c r="N13" i="13"/>
  <c r="U13" i="14"/>
  <c r="N11" i="13"/>
  <c r="M11" i="13"/>
  <c r="M10" i="13"/>
  <c r="L11" i="13"/>
  <c r="H42" i="13"/>
  <c r="I42" i="13" s="1"/>
  <c r="G42" i="13"/>
  <c r="H44" i="13"/>
  <c r="I44" i="13" s="1"/>
  <c r="G44" i="13"/>
  <c r="H45" i="13"/>
  <c r="I45" i="13" s="1"/>
  <c r="G45" i="13"/>
  <c r="H46" i="13"/>
  <c r="I46" i="13" s="1"/>
  <c r="G46" i="13"/>
  <c r="Q44" i="14"/>
  <c r="R44" i="14" s="1"/>
  <c r="Q45" i="14"/>
  <c r="R45" i="14" s="1"/>
  <c r="Q46" i="14"/>
  <c r="R46" i="14" s="1"/>
  <c r="Q47" i="14"/>
  <c r="R47" i="14" s="1"/>
  <c r="E41" i="14"/>
  <c r="F41" i="14"/>
  <c r="G41" i="14"/>
  <c r="H41" i="14"/>
  <c r="I41" i="14"/>
  <c r="J41" i="14"/>
  <c r="K41" i="14"/>
  <c r="L41" i="14"/>
  <c r="M41" i="14"/>
  <c r="N41" i="14"/>
  <c r="O41" i="14"/>
  <c r="L35" i="13" l="1"/>
  <c r="L48" i="13"/>
  <c r="N21" i="13"/>
  <c r="L45" i="13"/>
  <c r="N44" i="13"/>
  <c r="U40" i="14"/>
  <c r="U11" i="14"/>
  <c r="N16" i="13"/>
  <c r="U39" i="14"/>
  <c r="L47" i="13"/>
  <c r="N20" i="13"/>
  <c r="L32" i="13"/>
  <c r="N25" i="13"/>
  <c r="M13" i="13"/>
  <c r="L41" i="13"/>
  <c r="M24" i="13"/>
  <c r="U48" i="14"/>
  <c r="U37" i="14"/>
  <c r="U20" i="14"/>
  <c r="L46" i="13"/>
  <c r="L42" i="13"/>
  <c r="L37" i="13"/>
  <c r="N23" i="13"/>
  <c r="U42" i="14"/>
  <c r="U12" i="14"/>
  <c r="U34" i="14"/>
  <c r="U19" i="14"/>
  <c r="N22" i="13"/>
  <c r="N18" i="13"/>
  <c r="N10" i="13"/>
  <c r="N48" i="13"/>
  <c r="N46" i="13"/>
  <c r="L30" i="13"/>
  <c r="M25" i="13"/>
  <c r="U24" i="14"/>
  <c r="U46" i="14"/>
  <c r="U25" i="14"/>
  <c r="U18" i="14"/>
  <c r="U10" i="14"/>
  <c r="N36" i="13"/>
  <c r="L25" i="13"/>
  <c r="L22" i="13"/>
  <c r="L20" i="13"/>
  <c r="L18" i="13"/>
  <c r="L15" i="13"/>
  <c r="L13" i="13"/>
  <c r="L10" i="13"/>
  <c r="U23" i="14"/>
  <c r="L44" i="13"/>
  <c r="U44" i="14"/>
  <c r="U36" i="14"/>
  <c r="N47" i="13"/>
  <c r="M23" i="13"/>
  <c r="M14" i="13"/>
  <c r="N41" i="13"/>
  <c r="M32" i="13"/>
  <c r="N15" i="13"/>
  <c r="U30" i="14"/>
  <c r="U16" i="14"/>
  <c r="N14" i="13"/>
  <c r="U28" i="14"/>
  <c r="U21" i="14"/>
  <c r="U14" i="14"/>
  <c r="N39" i="13"/>
  <c r="N37" i="13"/>
  <c r="L21" i="13"/>
  <c r="P41" i="14"/>
  <c r="V46" i="14" l="1"/>
  <c r="V32" i="14"/>
  <c r="V45" i="14"/>
  <c r="U41" i="14"/>
  <c r="V44" i="14"/>
  <c r="V47" i="14"/>
  <c r="U17" i="14"/>
  <c r="U33" i="14"/>
  <c r="V41" i="14" l="1"/>
  <c r="F29" i="14" l="1"/>
  <c r="F24" i="14" s="1"/>
  <c r="G29" i="14"/>
  <c r="G24" i="14" s="1"/>
  <c r="H29" i="14"/>
  <c r="H24" i="14" s="1"/>
  <c r="I29" i="14"/>
  <c r="I24" i="14" s="1"/>
  <c r="J29" i="14"/>
  <c r="J24" i="14" s="1"/>
  <c r="K29" i="14"/>
  <c r="K24" i="14" s="1"/>
  <c r="L29" i="14"/>
  <c r="L24" i="14" s="1"/>
  <c r="M29" i="14"/>
  <c r="M24" i="14" s="1"/>
  <c r="N29" i="14"/>
  <c r="N24" i="14" s="1"/>
  <c r="O24" i="14"/>
  <c r="V48" i="14"/>
  <c r="V42" i="14"/>
  <c r="V40" i="14"/>
  <c r="V39" i="14"/>
  <c r="V38" i="14"/>
  <c r="V37" i="14"/>
  <c r="V36" i="14"/>
  <c r="V35" i="14"/>
  <c r="V34" i="14"/>
  <c r="O33" i="14"/>
  <c r="N33" i="14"/>
  <c r="M33" i="14"/>
  <c r="L33" i="14"/>
  <c r="K33" i="14"/>
  <c r="J33" i="14"/>
  <c r="I33" i="14"/>
  <c r="H33" i="14"/>
  <c r="G33" i="14"/>
  <c r="F33" i="14"/>
  <c r="E33" i="14"/>
  <c r="V31" i="14"/>
  <c r="V30" i="14"/>
  <c r="E29" i="14"/>
  <c r="E24" i="14" s="1"/>
  <c r="V28" i="14"/>
  <c r="V27" i="14"/>
  <c r="V26" i="14"/>
  <c r="V25" i="14"/>
  <c r="V23" i="14"/>
  <c r="V22" i="14"/>
  <c r="V21" i="14"/>
  <c r="V20" i="14"/>
  <c r="V19" i="14"/>
  <c r="V18" i="14"/>
  <c r="O17" i="14"/>
  <c r="N17" i="14"/>
  <c r="M17" i="14"/>
  <c r="L17" i="14"/>
  <c r="K17" i="14"/>
  <c r="J17" i="14"/>
  <c r="I17" i="14"/>
  <c r="H17" i="14"/>
  <c r="G17" i="14"/>
  <c r="F17" i="14"/>
  <c r="E17" i="14"/>
  <c r="V16" i="14"/>
  <c r="V15" i="14"/>
  <c r="V14" i="14"/>
  <c r="V13" i="14"/>
  <c r="O12" i="14"/>
  <c r="N12" i="14"/>
  <c r="M12" i="14"/>
  <c r="L12" i="14"/>
  <c r="K12" i="14"/>
  <c r="J12" i="14"/>
  <c r="I12" i="14"/>
  <c r="H12" i="14"/>
  <c r="G12" i="14"/>
  <c r="F12" i="14"/>
  <c r="E12" i="14"/>
  <c r="P11" i="14"/>
  <c r="V11" i="14" s="1"/>
  <c r="P10" i="14"/>
  <c r="V10" i="14" s="1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U9" i="14" s="1"/>
  <c r="Q48" i="14" l="1"/>
  <c r="R48" i="14" s="1"/>
  <c r="Q42" i="14"/>
  <c r="R42" i="14" s="1"/>
  <c r="Q37" i="14"/>
  <c r="R37" i="14" s="1"/>
  <c r="Q38" i="14"/>
  <c r="R38" i="14" s="1"/>
  <c r="Q34" i="14"/>
  <c r="R34" i="14" s="1"/>
  <c r="Q40" i="14"/>
  <c r="R40" i="14" s="1"/>
  <c r="Q35" i="14"/>
  <c r="R35" i="14" s="1"/>
  <c r="Q36" i="14"/>
  <c r="R36" i="14" s="1"/>
  <c r="Q30" i="14"/>
  <c r="R30" i="14" s="1"/>
  <c r="Q26" i="14"/>
  <c r="R26" i="14" s="1"/>
  <c r="Q27" i="14"/>
  <c r="R27" i="14" s="1"/>
  <c r="Q28" i="14"/>
  <c r="R28" i="14" s="1"/>
  <c r="Q25" i="14"/>
  <c r="R25" i="14" s="1"/>
  <c r="Q19" i="14"/>
  <c r="R19" i="14" s="1"/>
  <c r="Q20" i="14"/>
  <c r="R20" i="14" s="1"/>
  <c r="Q21" i="14"/>
  <c r="R21" i="14" s="1"/>
  <c r="Q22" i="14"/>
  <c r="R22" i="14" s="1"/>
  <c r="Q18" i="14"/>
  <c r="R18" i="14" s="1"/>
  <c r="Q14" i="14"/>
  <c r="R14" i="14" s="1"/>
  <c r="Q13" i="14"/>
  <c r="R13" i="14" s="1"/>
  <c r="Q15" i="14"/>
  <c r="R15" i="14" s="1"/>
  <c r="Q11" i="14"/>
  <c r="R11" i="14" s="1"/>
  <c r="Q10" i="14"/>
  <c r="R10" i="14" s="1"/>
  <c r="E8" i="14"/>
  <c r="E7" i="14" s="1"/>
  <c r="D8" i="14"/>
  <c r="D7" i="14" s="1"/>
  <c r="M8" i="14"/>
  <c r="M7" i="14" s="1"/>
  <c r="P17" i="14"/>
  <c r="V17" i="14" s="1"/>
  <c r="C8" i="14"/>
  <c r="U8" i="14" s="1"/>
  <c r="P33" i="14"/>
  <c r="V33" i="14" s="1"/>
  <c r="G8" i="14"/>
  <c r="G7" i="14" s="1"/>
  <c r="P29" i="14"/>
  <c r="V29" i="14" s="1"/>
  <c r="J8" i="14"/>
  <c r="J7" i="14" s="1"/>
  <c r="P12" i="14"/>
  <c r="V12" i="14" s="1"/>
  <c r="P9" i="14"/>
  <c r="V9" i="14" s="1"/>
  <c r="F8" i="14"/>
  <c r="F7" i="14" s="1"/>
  <c r="L8" i="14"/>
  <c r="L7" i="14" s="1"/>
  <c r="I8" i="14"/>
  <c r="I7" i="14" s="1"/>
  <c r="O8" i="14"/>
  <c r="O7" i="14" s="1"/>
  <c r="K8" i="14"/>
  <c r="K7" i="14" s="1"/>
  <c r="H8" i="14"/>
  <c r="H7" i="14" s="1"/>
  <c r="N8" i="14"/>
  <c r="N7" i="14" s="1"/>
  <c r="P24" i="14"/>
  <c r="V24" i="14" s="1"/>
  <c r="Q16" i="14"/>
  <c r="R16" i="14" s="1"/>
  <c r="Q23" i="14"/>
  <c r="R23" i="14" s="1"/>
  <c r="Q31" i="14"/>
  <c r="R31" i="14" s="1"/>
  <c r="Q39" i="14"/>
  <c r="R39" i="14" s="1"/>
  <c r="Q41" i="14" l="1"/>
  <c r="R41" i="14" s="1"/>
  <c r="Q33" i="14"/>
  <c r="R33" i="14" s="1"/>
  <c r="Q29" i="14"/>
  <c r="R29" i="14" s="1"/>
  <c r="Q17" i="14"/>
  <c r="R17" i="14" s="1"/>
  <c r="Q12" i="14"/>
  <c r="R12" i="14" s="1"/>
  <c r="Q9" i="14"/>
  <c r="R9" i="14" s="1"/>
  <c r="C7" i="14"/>
  <c r="U7" i="14" s="1"/>
  <c r="P7" i="14"/>
  <c r="V7" i="14" s="1"/>
  <c r="P8" i="14"/>
  <c r="V8" i="14" s="1"/>
  <c r="Q24" i="14"/>
  <c r="R24" i="14" s="1"/>
  <c r="Q7" i="14" l="1"/>
  <c r="R7" i="14" s="1"/>
  <c r="Q8" i="14"/>
  <c r="R8" i="14" s="1"/>
  <c r="H48" i="13" l="1"/>
  <c r="I48" i="13" s="1"/>
  <c r="G48" i="13"/>
  <c r="H47" i="13"/>
  <c r="I47" i="13" s="1"/>
  <c r="G47" i="13"/>
  <c r="M41" i="13"/>
  <c r="H40" i="13"/>
  <c r="I40" i="13" s="1"/>
  <c r="G40" i="13"/>
  <c r="H39" i="13"/>
  <c r="I39" i="13" s="1"/>
  <c r="G39" i="13"/>
  <c r="H38" i="13"/>
  <c r="I38" i="13" s="1"/>
  <c r="G38" i="13"/>
  <c r="H37" i="13"/>
  <c r="I37" i="13" s="1"/>
  <c r="G37" i="13"/>
  <c r="H36" i="13"/>
  <c r="I36" i="13" s="1"/>
  <c r="G36" i="13"/>
  <c r="H35" i="13"/>
  <c r="I35" i="13" s="1"/>
  <c r="G35" i="13"/>
  <c r="H34" i="13"/>
  <c r="I34" i="13" s="1"/>
  <c r="G34" i="13"/>
  <c r="N33" i="13"/>
  <c r="M33" i="13"/>
  <c r="L33" i="13"/>
  <c r="H31" i="13"/>
  <c r="I31" i="13" s="1"/>
  <c r="G31" i="13"/>
  <c r="H30" i="13"/>
  <c r="I30" i="13" s="1"/>
  <c r="G30" i="13"/>
  <c r="H28" i="13"/>
  <c r="I28" i="13" s="1"/>
  <c r="G28" i="13"/>
  <c r="H27" i="13"/>
  <c r="I27" i="13" s="1"/>
  <c r="G27" i="13"/>
  <c r="H26" i="13"/>
  <c r="I26" i="13" s="1"/>
  <c r="G26" i="13"/>
  <c r="H25" i="13"/>
  <c r="I25" i="13" s="1"/>
  <c r="G25" i="13"/>
  <c r="H23" i="13"/>
  <c r="I23" i="13" s="1"/>
  <c r="G23" i="13"/>
  <c r="H22" i="13"/>
  <c r="I22" i="13" s="1"/>
  <c r="G22" i="13"/>
  <c r="H21" i="13"/>
  <c r="I21" i="13" s="1"/>
  <c r="G21" i="13"/>
  <c r="H20" i="13"/>
  <c r="I20" i="13" s="1"/>
  <c r="G20" i="13"/>
  <c r="H19" i="13"/>
  <c r="I19" i="13" s="1"/>
  <c r="G19" i="13"/>
  <c r="H18" i="13"/>
  <c r="I18" i="13" s="1"/>
  <c r="G18" i="13"/>
  <c r="N17" i="13"/>
  <c r="M17" i="13"/>
  <c r="L17" i="13"/>
  <c r="H16" i="13"/>
  <c r="I16" i="13" s="1"/>
  <c r="G16" i="13"/>
  <c r="H15" i="13"/>
  <c r="I15" i="13" s="1"/>
  <c r="G15" i="13"/>
  <c r="H14" i="13"/>
  <c r="I14" i="13" s="1"/>
  <c r="G14" i="13"/>
  <c r="H13" i="13"/>
  <c r="I13" i="13" s="1"/>
  <c r="G13" i="13"/>
  <c r="N12" i="13"/>
  <c r="M12" i="13"/>
  <c r="L12" i="13"/>
  <c r="H11" i="13"/>
  <c r="I11" i="13" s="1"/>
  <c r="G11" i="13"/>
  <c r="H10" i="13"/>
  <c r="I10" i="13" s="1"/>
  <c r="G10" i="13"/>
  <c r="E9" i="13"/>
  <c r="N9" i="13" s="1"/>
  <c r="D9" i="13"/>
  <c r="M9" i="13" s="1"/>
  <c r="C9" i="13"/>
  <c r="L9" i="13" s="1"/>
  <c r="L24" i="13" l="1"/>
  <c r="L29" i="13"/>
  <c r="N24" i="13"/>
  <c r="N29" i="13"/>
  <c r="H12" i="13"/>
  <c r="I12" i="13" s="1"/>
  <c r="H9" i="13"/>
  <c r="I9" i="13" s="1"/>
  <c r="H29" i="13"/>
  <c r="I29" i="13" s="1"/>
  <c r="D8" i="13"/>
  <c r="M8" i="13" s="1"/>
  <c r="G29" i="13"/>
  <c r="H33" i="13"/>
  <c r="I33" i="13" s="1"/>
  <c r="H41" i="13"/>
  <c r="I41" i="13" s="1"/>
  <c r="H17" i="13"/>
  <c r="I17" i="13" s="1"/>
  <c r="G33" i="13"/>
  <c r="G17" i="13"/>
  <c r="F9" i="13"/>
  <c r="G9" i="13" s="1"/>
  <c r="G12" i="13"/>
  <c r="G41" i="13"/>
  <c r="C8" i="13" l="1"/>
  <c r="L8" i="13" s="1"/>
  <c r="G24" i="13"/>
  <c r="E8" i="13"/>
  <c r="N8" i="13" s="1"/>
  <c r="H24" i="13"/>
  <c r="I24" i="13" s="1"/>
  <c r="D7" i="13"/>
  <c r="M7" i="13" s="1"/>
  <c r="C7" i="13" l="1"/>
  <c r="L7" i="13" s="1"/>
  <c r="F8" i="13"/>
  <c r="G8" i="13" s="1"/>
  <c r="H8" i="13"/>
  <c r="I8" i="13" s="1"/>
  <c r="E7" i="13"/>
  <c r="N7" i="13" s="1"/>
  <c r="F7" i="13" l="1"/>
  <c r="G7" i="13" s="1"/>
  <c r="H7" i="13"/>
  <c r="I7" i="13" s="1"/>
</calcChain>
</file>

<file path=xl/sharedStrings.xml><?xml version="1.0" encoding="utf-8"?>
<sst xmlns="http://schemas.openxmlformats.org/spreadsheetml/2006/main" count="123" uniqueCount="72">
  <si>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</si>
  <si>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</si>
  <si>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</si>
  <si>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</si>
  <si>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</si>
  <si>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</si>
  <si>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</si>
  <si>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</si>
  <si>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</si>
  <si>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</si>
  <si>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</si>
  <si>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</si>
  <si>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</si>
  <si>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</si>
  <si>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</si>
  <si>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</si>
  <si>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</si>
  <si>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</si>
  <si>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</si>
  <si>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</si>
  <si>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</si>
  <si>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</si>
  <si>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</si>
  <si>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</si>
  <si>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</si>
  <si>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</si>
  <si>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</si>
  <si>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</si>
  <si>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</si>
  <si>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</si>
  <si>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</si>
  <si>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</si>
  <si>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</si>
  <si>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</si>
  <si>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</si>
  <si>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</si>
  <si>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Fuente: Dirección General de Tesorería, según reportes preliminares del Departamento de Ingresos Bancarios.</t>
  </si>
  <si>
    <t>INGRESOS CORRIENTES Y CONTRIBUCIONES (1+2)</t>
  </si>
  <si>
    <t>DERECHOS ARANCELARIOS A LA IMPORTACION</t>
  </si>
  <si>
    <t>Año 2023</t>
  </si>
  <si>
    <t xml:space="preserve">Abs.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</si>
  <si>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</si>
  <si>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</si>
  <si>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</si>
  <si>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</si>
  <si>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</si>
  <si>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</si>
  <si>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</si>
  <si>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</si>
  <si>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</si>
  <si>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</si>
  <si>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</si>
  <si>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</si>
  <si>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</si>
  <si>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</si>
  <si>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TASAS Y DERECHOS</t>
  </si>
  <si>
    <t>CONTRIC. A LA SEG. SOCIAL</t>
  </si>
  <si>
    <t>VENTA DE BIENES Y SERVICIOS</t>
  </si>
  <si>
    <t>TRANSFERENCIAS CORRIENTES</t>
  </si>
  <si>
    <t>Ad-valorem s/Primas de Seguros</t>
  </si>
  <si>
    <t>Del cual: DUI</t>
  </si>
  <si>
    <t>INGRESOS FINANCIEROS Y OTROS</t>
  </si>
  <si>
    <t>OTROS (FEFE)</t>
  </si>
  <si>
    <t>Pto. 2024</t>
  </si>
  <si>
    <t>Año 2024</t>
  </si>
  <si>
    <t>Variac. 24 / Pto. 24</t>
  </si>
  <si>
    <t>Variac. 24 / 23</t>
  </si>
  <si>
    <t>Al 29 Feb.</t>
  </si>
  <si>
    <t>Al  29 Feb.</t>
  </si>
  <si>
    <t>INGRESOS AL 29 DE FEBRERO DE 2024, VRS EJECUTADO  2023 (PRELIMINAR)</t>
  </si>
  <si>
    <t>COMPARATIVO ACUMULADO AL 29 DE FEBRERO DE 2024, VRS EJECUTADO  2023 Y PRESUPUESTO 2024 (PRELIMINAR)</t>
  </si>
  <si>
    <r>
      <t xml:space="preserve">Fuente: </t>
    </r>
    <r>
      <rPr>
        <sz val="9"/>
        <rFont val="Museo Sans 100"/>
        <family val="3"/>
      </rPr>
      <t>Dirección General de Tesorería, según reportes preliminares del Departamento de Ingresos Bancarios.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</si>
</sst>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#,##0.0"/>
    <numFmt numFmtId="165" formatCode="#,##0.000000"/>
    <numFmt numFmtId="166" formatCode="_ [$€]* #,##0.00_ ;_ [$€]* \-#,##0.00_ ;_ [$€]* &quot;-&quot;??_ ;_ @_ "/>
    <numFmt numFmtId="167" formatCode="#,"/>
    <numFmt numFmtId="168" formatCode="#,#00"/>
    <numFmt numFmtId="169" formatCode="#.##000"/>
    <numFmt numFmtId="170" formatCode="\$#,#00"/>
    <numFmt numFmtId="171" formatCode="_-* #,##0.00\ _p_t_a_-;\-* #,##0.00\ _p_t_a_-;_-* &quot;-&quot;??\ _p_t_a_-;_-@_-"/>
    <numFmt numFmtId="172" formatCode="0.0%"/>
    <numFmt numFmtId="173" formatCode="#,##0.0000000"/>
  </numFmts>
  <fonts count="20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  <font>
      <sz val="9"/>
      <name val="Museo Sans 100"/>
      <family val="3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>
      <protection locked="0"/>
    </xf>
    <xf numFmtId="167" fontId="15" fillId="0" borderId="0">
      <protection locked="0"/>
    </xf>
    <xf numFmtId="167" fontId="15" fillId="0" borderId="0">
      <protection locked="0"/>
    </xf>
    <xf numFmtId="166" fontId="10" fillId="0" borderId="0" applyFont="0" applyFill="0" applyBorder="0" applyAlignment="0" applyProtection="0"/>
    <xf numFmtId="168" fontId="14" fillId="0" borderId="0">
      <protection locked="0"/>
    </xf>
    <xf numFmtId="169" fontId="14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4" fillId="0" borderId="0">
      <protection locked="0"/>
    </xf>
    <xf numFmtId="0" fontId="12" fillId="6" borderId="0" applyNumberFormat="0" applyBorder="0" applyAlignment="0" applyProtection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1" fillId="0" borderId="0"/>
    <xf numFmtId="0" fontId="16" fillId="0" borderId="0"/>
    <xf numFmtId="0" fontId="10" fillId="0" borderId="0"/>
    <xf numFmtId="0" fontId="16" fillId="0" borderId="0"/>
    <xf numFmtId="0" fontId="17" fillId="0" borderId="0"/>
    <xf numFmtId="0" fontId="16" fillId="0" borderId="0"/>
    <xf numFmtId="0" fontId="17" fillId="0" borderId="0"/>
    <xf numFmtId="0" fontId="13" fillId="0" borderId="5" applyNumberFormat="0" applyFill="0" applyAlignment="0" applyProtection="0"/>
    <xf numFmtId="167" fontId="14" fillId="0" borderId="6">
      <protection locked="0"/>
    </xf>
  </cellStyleXfs>
  <cellXfs count="49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Fill="1" applyBorder="1"/>
    <xf numFmtId="165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4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4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8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4" fontId="2" fillId="0" borderId="0" xfId="1" applyNumberFormat="1" applyFont="1" applyFill="1" applyBorder="1"/>
    <xf numFmtId="164" fontId="7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3" fontId="1" fillId="0" borderId="0" xfId="2" applyFont="1"/>
    <xf numFmtId="0" fontId="2" fillId="3" borderId="0" xfId="1" applyFont="1" applyFill="1" applyBorder="1"/>
    <xf numFmtId="164" fontId="2" fillId="3" borderId="0" xfId="1" applyNumberFormat="1" applyFont="1" applyFill="1" applyBorder="1"/>
    <xf numFmtId="164" fontId="7" fillId="3" borderId="0" xfId="1" applyNumberFormat="1" applyFont="1" applyFill="1" applyBorder="1"/>
    <xf numFmtId="0" fontId="1" fillId="3" borderId="0" xfId="1" applyFont="1" applyFill="1"/>
    <xf numFmtId="172" fontId="1" fillId="0" borderId="0" xfId="3" applyNumberFormat="1" applyFont="1"/>
    <xf numFmtId="173" fontId="1" fillId="0" borderId="0" xfId="1" applyNumberFormat="1" applyFont="1"/>
    <xf numFmtId="0" fontId="8" fillId="0" borderId="0" xfId="1" applyFont="1" applyFill="1"/>
    <xf numFmtId="164" fontId="1" fillId="0" borderId="0" xfId="1" applyNumberFormat="1" applyFont="1" applyFill="1"/>
    <xf numFmtId="0" fontId="8" fillId="0" borderId="0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justify" vertical="justify" wrapText="1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577-C576-4A8A-82B9-5F5F80E1F8C0}">
  <sheetPr codeName="Hoja1">
    <tabColor rgb="FF002060"/>
    <pageSetUpPr fitToPage="1"/>
  </sheetPr>
  <dimension ref="A1:Z71"/>
  <sheetViews>
    <sheetView showGridLines="0" tabSelected="1" zoomScale="80" zoomScaleNormal="80" zoomScaleSheetLayoutView="70" workbookViewId="0">
      <selection activeCell="X16" sqref="X16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3" width="10.7109375" style="2" customWidth="1"/>
    <col min="4" max="5" width="7.85546875" style="2" customWidth="1"/>
    <col min="6" max="6" width="8" style="2" hidden="1" customWidth="1"/>
    <col min="7" max="15" width="7.7109375" style="2" hidden="1" customWidth="1"/>
    <col min="16" max="16" width="10.7109375" style="2" customWidth="1"/>
    <col min="17" max="17" width="9.7109375" style="2" customWidth="1"/>
    <col min="18" max="18" width="12" style="2" customWidth="1"/>
    <col min="19" max="19" width="1.7109375" style="2" customWidth="1"/>
    <col min="20" max="20" width="11.42578125" style="2"/>
    <col min="21" max="22" width="13.7109375" style="2" hidden="1" customWidth="1"/>
    <col min="23" max="24" width="11.42578125" style="2"/>
    <col min="25" max="25" width="12.85546875" style="2" bestFit="1" customWidth="1"/>
    <col min="26" max="26" width="15.140625" style="2" bestFit="1" customWidth="1"/>
    <col min="27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  <c r="R1" s="1"/>
      <c r="S1" s="1"/>
      <c r="T1" s="1"/>
    </row>
    <row r="2" spans="1:26" ht="15.75" x14ac:dyDescent="0.25">
      <c r="A2" s="1"/>
      <c r="B2" s="40" t="s">
        <v>69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6" ht="16.5" customHeight="1" x14ac:dyDescent="0.25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41" t="s">
        <v>1</v>
      </c>
      <c r="C5" s="25" t="s">
        <v>39</v>
      </c>
      <c r="D5" s="42" t="s">
        <v>64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 t="s">
        <v>2</v>
      </c>
      <c r="R5" s="44"/>
      <c r="S5" s="1"/>
      <c r="T5" s="1"/>
      <c r="U5" s="1"/>
      <c r="V5" s="1"/>
    </row>
    <row r="6" spans="1:26" ht="31.5" customHeight="1" x14ac:dyDescent="0.2">
      <c r="A6" s="1"/>
      <c r="B6" s="41"/>
      <c r="C6" s="23" t="s">
        <v>68</v>
      </c>
      <c r="D6" s="26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27" t="s">
        <v>48</v>
      </c>
      <c r="L6" s="27" t="s">
        <v>49</v>
      </c>
      <c r="M6" s="27" t="s">
        <v>50</v>
      </c>
      <c r="N6" s="27" t="s">
        <v>51</v>
      </c>
      <c r="O6" s="27" t="s">
        <v>52</v>
      </c>
      <c r="P6" s="27" t="s">
        <v>68</v>
      </c>
      <c r="Q6" s="27" t="s">
        <v>3</v>
      </c>
      <c r="R6" s="28" t="s">
        <v>4</v>
      </c>
      <c r="S6" s="1"/>
      <c r="T6" s="1"/>
      <c r="U6" s="1"/>
      <c r="V6" s="1"/>
      <c r="Z6" s="24"/>
    </row>
    <row r="7" spans="1:26" ht="21" customHeight="1" x14ac:dyDescent="0.4">
      <c r="A7" s="1"/>
      <c r="B7" s="3" t="s">
        <v>53</v>
      </c>
      <c r="C7" s="4">
        <f>+C8+C41</f>
        <v>1148.2132578799999</v>
      </c>
      <c r="D7" s="4">
        <f>+D8+D41</f>
        <v>777.00292644000001</v>
      </c>
      <c r="E7" s="4">
        <f t="shared" ref="E7:O7" si="0">+E8+E41</f>
        <v>548.89497911000001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SUM(D7:O7)</f>
        <v>1325.8979055499999</v>
      </c>
      <c r="Q7" s="5">
        <f t="shared" ref="Q7:Q42" si="1">+P7-C7</f>
        <v>177.68464767</v>
      </c>
      <c r="R7" s="5">
        <f t="shared" ref="R7:R42" si="2">IF(ISNUMBER(+Q7/C7*100), +Q7/C7*100, "")</f>
        <v>15.474882078793231</v>
      </c>
      <c r="S7" s="1"/>
      <c r="T7" s="6"/>
      <c r="U7" s="6" t="e">
        <f>C7-#REF!</f>
        <v>#REF!</v>
      </c>
      <c r="V7" s="6" t="e">
        <f>P7-#REF!</f>
        <v>#REF!</v>
      </c>
      <c r="X7" s="29"/>
    </row>
    <row r="8" spans="1:26" ht="21" customHeight="1" x14ac:dyDescent="0.4">
      <c r="A8" s="1"/>
      <c r="B8" s="3" t="s">
        <v>5</v>
      </c>
      <c r="C8" s="5">
        <f>+C9+C12+C16+C17+C24+C33</f>
        <v>1105.98932872</v>
      </c>
      <c r="D8" s="5">
        <f>+D9+D12+D16+D17+D24+D33</f>
        <v>759.74394745999996</v>
      </c>
      <c r="E8" s="5">
        <f t="shared" ref="E8:O8" si="3">+E9+E12+E16+E17+E24+E33</f>
        <v>529.16412038999999</v>
      </c>
      <c r="F8" s="5">
        <f t="shared" si="3"/>
        <v>0</v>
      </c>
      <c r="G8" s="5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</v>
      </c>
      <c r="K8" s="5">
        <f t="shared" si="3"/>
        <v>0</v>
      </c>
      <c r="L8" s="5">
        <f t="shared" si="3"/>
        <v>0</v>
      </c>
      <c r="M8" s="5">
        <f t="shared" si="3"/>
        <v>0</v>
      </c>
      <c r="N8" s="5">
        <f t="shared" si="3"/>
        <v>0</v>
      </c>
      <c r="O8" s="5">
        <f t="shared" si="3"/>
        <v>0</v>
      </c>
      <c r="P8" s="5">
        <f>SUM(D8:O8)</f>
        <v>1288.90806785</v>
      </c>
      <c r="Q8" s="5">
        <f t="shared" si="1"/>
        <v>182.91873912999995</v>
      </c>
      <c r="R8" s="5">
        <f t="shared" si="2"/>
        <v>16.538924416359261</v>
      </c>
      <c r="S8" s="1"/>
      <c r="T8" s="6"/>
      <c r="U8" s="6" t="e">
        <f>C8-#REF!</f>
        <v>#REF!</v>
      </c>
      <c r="V8" s="6" t="e">
        <f>P8-#REF!</f>
        <v>#REF!</v>
      </c>
      <c r="W8" s="24"/>
      <c r="X8" s="29"/>
      <c r="Z8" s="35"/>
    </row>
    <row r="9" spans="1:26" ht="21" customHeight="1" x14ac:dyDescent="0.25">
      <c r="A9" s="1"/>
      <c r="B9" s="7" t="s">
        <v>6</v>
      </c>
      <c r="C9" s="8">
        <f>SUM(C10:C11)</f>
        <v>512.04176065000001</v>
      </c>
      <c r="D9" s="8">
        <f>SUM(D10:D11)</f>
        <v>336.24379841999996</v>
      </c>
      <c r="E9" s="8">
        <f>SUM(E10:E11)</f>
        <v>272.21795008000004</v>
      </c>
      <c r="F9" s="8">
        <f t="shared" ref="F9:O9" si="4">SUM(F10:F11)</f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>SUM(D9:O9)</f>
        <v>608.4617485</v>
      </c>
      <c r="Q9" s="8">
        <f t="shared" si="1"/>
        <v>96.419987849999984</v>
      </c>
      <c r="R9" s="8">
        <f t="shared" si="2"/>
        <v>18.830492990962647</v>
      </c>
      <c r="S9" s="1"/>
      <c r="T9" s="6"/>
      <c r="U9" s="6" t="e">
        <f>C9-#REF!</f>
        <v>#REF!</v>
      </c>
      <c r="V9" s="6" t="e">
        <f>P9-#REF!</f>
        <v>#REF!</v>
      </c>
      <c r="X9" s="29"/>
      <c r="Y9" s="24"/>
    </row>
    <row r="10" spans="1:26" ht="15" customHeight="1" x14ac:dyDescent="0.25">
      <c r="A10" s="1"/>
      <c r="B10" s="9" t="s">
        <v>7</v>
      </c>
      <c r="C10" s="10">
        <v>268.74608320999999</v>
      </c>
      <c r="D10" s="10">
        <v>163.6142562</v>
      </c>
      <c r="E10" s="10">
        <v>128.45346046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ref="P10:P42" si="5">SUM(D10:O10)</f>
        <v>292.06771665999997</v>
      </c>
      <c r="Q10" s="10">
        <f t="shared" si="1"/>
        <v>23.321633449999979</v>
      </c>
      <c r="R10" s="10">
        <f t="shared" si="2"/>
        <v>8.6779435709119888</v>
      </c>
      <c r="S10" s="1"/>
      <c r="T10" s="6"/>
      <c r="U10" s="6" t="e">
        <f>C10-#REF!</f>
        <v>#REF!</v>
      </c>
      <c r="V10" s="6" t="e">
        <f>P10-#REF!</f>
        <v>#REF!</v>
      </c>
      <c r="X10" s="29"/>
    </row>
    <row r="11" spans="1:26" ht="15" customHeight="1" x14ac:dyDescent="0.25">
      <c r="A11" s="1"/>
      <c r="B11" s="9" t="s">
        <v>8</v>
      </c>
      <c r="C11" s="10">
        <v>243.29567743999999</v>
      </c>
      <c r="D11" s="10">
        <v>172.62954221999999</v>
      </c>
      <c r="E11" s="10">
        <v>143.76448962000001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 t="shared" si="5"/>
        <v>316.39403184000003</v>
      </c>
      <c r="Q11" s="10">
        <f t="shared" si="1"/>
        <v>73.098354400000034</v>
      </c>
      <c r="R11" s="10">
        <f t="shared" si="2"/>
        <v>30.045069098289705</v>
      </c>
      <c r="S11" s="1"/>
      <c r="T11" s="6"/>
      <c r="U11" s="6" t="e">
        <f>C11-#REF!</f>
        <v>#REF!</v>
      </c>
      <c r="V11" s="6" t="e">
        <f>P11-#REF!</f>
        <v>#REF!</v>
      </c>
      <c r="X11" s="29"/>
      <c r="Y11" s="35"/>
    </row>
    <row r="12" spans="1:26" ht="21" customHeight="1" x14ac:dyDescent="0.25">
      <c r="A12" s="1"/>
      <c r="B12" s="7" t="s">
        <v>9</v>
      </c>
      <c r="C12" s="8">
        <f>SUM(C13:C15)</f>
        <v>465.20569332999997</v>
      </c>
      <c r="D12" s="8">
        <f>SUM(D13:D15)</f>
        <v>357.84662495999999</v>
      </c>
      <c r="E12" s="8">
        <f>SUM(E13:E15)</f>
        <v>197.48925912000001</v>
      </c>
      <c r="F12" s="8">
        <f t="shared" ref="F12:O12" si="6">SUM(F13:F15)</f>
        <v>0</v>
      </c>
      <c r="G12" s="8">
        <f t="shared" si="6"/>
        <v>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  <c r="N12" s="8">
        <f t="shared" si="6"/>
        <v>0</v>
      </c>
      <c r="O12" s="8">
        <f t="shared" si="6"/>
        <v>0</v>
      </c>
      <c r="P12" s="8">
        <f>SUM(D12:O12)</f>
        <v>555.33588408000003</v>
      </c>
      <c r="Q12" s="8">
        <f t="shared" si="1"/>
        <v>90.130190750000054</v>
      </c>
      <c r="R12" s="8">
        <f t="shared" si="2"/>
        <v>19.374266489482746</v>
      </c>
      <c r="S12" s="1"/>
      <c r="T12" s="6"/>
      <c r="U12" s="6" t="e">
        <f>C12-#REF!</f>
        <v>#REF!</v>
      </c>
      <c r="V12" s="6" t="e">
        <f>P12-#REF!</f>
        <v>#REF!</v>
      </c>
      <c r="X12" s="29"/>
    </row>
    <row r="13" spans="1:26" ht="15" customHeight="1" x14ac:dyDescent="0.25">
      <c r="A13" s="1"/>
      <c r="B13" s="9" t="s">
        <v>7</v>
      </c>
      <c r="C13" s="10">
        <v>73.968982969999999</v>
      </c>
      <c r="D13" s="10">
        <v>98.749413099999998</v>
      </c>
      <c r="E13" s="10">
        <v>22.43978478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si="5"/>
        <v>121.18919787999999</v>
      </c>
      <c r="Q13" s="10">
        <f t="shared" si="1"/>
        <v>47.220214909999996</v>
      </c>
      <c r="R13" s="10">
        <f t="shared" si="2"/>
        <v>63.837858807861878</v>
      </c>
      <c r="S13" s="1"/>
      <c r="T13" s="6"/>
      <c r="U13" s="6" t="e">
        <f>C13-#REF!</f>
        <v>#REF!</v>
      </c>
      <c r="V13" s="6" t="e">
        <f>P13-#REF!</f>
        <v>#REF!</v>
      </c>
      <c r="X13" s="29"/>
    </row>
    <row r="14" spans="1:26" ht="15" customHeight="1" x14ac:dyDescent="0.25">
      <c r="A14" s="1"/>
      <c r="B14" s="9" t="s">
        <v>10</v>
      </c>
      <c r="C14" s="10">
        <v>261.84051190999998</v>
      </c>
      <c r="D14" s="10">
        <v>181.43846958999998</v>
      </c>
      <c r="E14" s="10">
        <v>109.21022302999999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5"/>
        <v>290.64869261999996</v>
      </c>
      <c r="Q14" s="10">
        <f t="shared" si="1"/>
        <v>28.808180709999988</v>
      </c>
      <c r="R14" s="10">
        <f t="shared" si="2"/>
        <v>11.002186216280375</v>
      </c>
      <c r="S14" s="1"/>
      <c r="T14" s="6"/>
      <c r="U14" s="6" t="e">
        <f>C14-#REF!</f>
        <v>#REF!</v>
      </c>
      <c r="V14" s="6" t="e">
        <f>P14-#REF!</f>
        <v>#REF!</v>
      </c>
      <c r="X14" s="29"/>
    </row>
    <row r="15" spans="1:26" ht="15" customHeight="1" x14ac:dyDescent="0.25">
      <c r="A15" s="1"/>
      <c r="B15" s="9" t="s">
        <v>11</v>
      </c>
      <c r="C15" s="10">
        <v>129.39619844999999</v>
      </c>
      <c r="D15" s="10">
        <v>77.658742270000005</v>
      </c>
      <c r="E15" s="10">
        <v>65.839251310000009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5"/>
        <v>143.49799358000001</v>
      </c>
      <c r="Q15" s="10">
        <f t="shared" si="1"/>
        <v>14.101795130000028</v>
      </c>
      <c r="R15" s="10">
        <f t="shared" si="2"/>
        <v>10.898152572425925</v>
      </c>
      <c r="S15" s="1"/>
      <c r="T15" s="6"/>
      <c r="U15" s="6" t="e">
        <f>C15-#REF!</f>
        <v>#REF!</v>
      </c>
      <c r="V15" s="6" t="e">
        <f>P15-#REF!</f>
        <v>#REF!</v>
      </c>
      <c r="X15" s="29"/>
    </row>
    <row r="16" spans="1:26" ht="21" customHeight="1" x14ac:dyDescent="0.25">
      <c r="A16" s="1"/>
      <c r="B16" s="7" t="s">
        <v>54</v>
      </c>
      <c r="C16" s="8">
        <v>46.919430419999998</v>
      </c>
      <c r="D16" s="8">
        <v>27.917772859999999</v>
      </c>
      <c r="E16" s="8">
        <v>25.400656599999998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5"/>
        <v>53.318429459999997</v>
      </c>
      <c r="Q16" s="8">
        <f t="shared" si="1"/>
        <v>6.3989990399999996</v>
      </c>
      <c r="R16" s="8">
        <f t="shared" si="2"/>
        <v>13.638270931081776</v>
      </c>
      <c r="S16" s="1"/>
      <c r="T16" s="6"/>
      <c r="U16" s="6" t="e">
        <f>C16-#REF!</f>
        <v>#REF!</v>
      </c>
      <c r="V16" s="6" t="e">
        <f>P16-#REF!</f>
        <v>#REF!</v>
      </c>
      <c r="X16" s="29"/>
      <c r="Y16" s="35"/>
    </row>
    <row r="17" spans="1:24" ht="21" customHeight="1" x14ac:dyDescent="0.25">
      <c r="A17" s="1"/>
      <c r="B17" s="7" t="s">
        <v>12</v>
      </c>
      <c r="C17" s="8">
        <f>SUM(C18:C23)</f>
        <v>37.479798100000004</v>
      </c>
      <c r="D17" s="8">
        <f>SUM(D18:D23)</f>
        <v>22.79636133</v>
      </c>
      <c r="E17" s="8">
        <f>SUM(E18:E23)</f>
        <v>18.398602910000001</v>
      </c>
      <c r="F17" s="8">
        <f t="shared" ref="F17:O17" si="7">SUM(F18:F23)</f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>
        <f t="shared" si="7"/>
        <v>0</v>
      </c>
      <c r="P17" s="8">
        <f>SUM(D17:O17)</f>
        <v>41.194964240000004</v>
      </c>
      <c r="Q17" s="8">
        <f t="shared" si="1"/>
        <v>3.7151661400000009</v>
      </c>
      <c r="R17" s="8">
        <f t="shared" si="2"/>
        <v>9.9124497151440121</v>
      </c>
      <c r="S17" s="1"/>
      <c r="T17" s="6"/>
      <c r="U17" s="6" t="e">
        <f>C17-#REF!</f>
        <v>#REF!</v>
      </c>
      <c r="V17" s="6" t="e">
        <f>P17-#REF!</f>
        <v>#REF!</v>
      </c>
      <c r="X17" s="29"/>
    </row>
    <row r="18" spans="1:24" ht="15" customHeight="1" x14ac:dyDescent="0.25">
      <c r="A18" s="1"/>
      <c r="B18" s="9" t="s">
        <v>13</v>
      </c>
      <c r="C18" s="10">
        <v>4.4226686400000004</v>
      </c>
      <c r="D18" s="10">
        <v>12.57503472</v>
      </c>
      <c r="E18" s="10">
        <v>2.0142706200000005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5"/>
        <v>14.589305339999999</v>
      </c>
      <c r="Q18" s="10">
        <f t="shared" si="1"/>
        <v>10.166636699999998</v>
      </c>
      <c r="R18" s="10">
        <f t="shared" si="2"/>
        <v>229.87561419478166</v>
      </c>
      <c r="S18" s="1"/>
      <c r="T18" s="6"/>
      <c r="U18" s="6" t="e">
        <f>C18-#REF!</f>
        <v>#REF!</v>
      </c>
      <c r="V18" s="6" t="e">
        <f>P18-#REF!</f>
        <v>#REF!</v>
      </c>
      <c r="X18" s="29"/>
    </row>
    <row r="19" spans="1:24" ht="15" customHeight="1" x14ac:dyDescent="0.25">
      <c r="A19" s="1"/>
      <c r="B19" s="9" t="s">
        <v>14</v>
      </c>
      <c r="C19" s="10">
        <v>17.531552520000002</v>
      </c>
      <c r="D19" s="10">
        <v>1.3141092899999998</v>
      </c>
      <c r="E19" s="10">
        <v>8.8163020099999994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5"/>
        <v>10.130411299999999</v>
      </c>
      <c r="Q19" s="10">
        <f t="shared" si="1"/>
        <v>-7.4011412200000031</v>
      </c>
      <c r="R19" s="10">
        <f t="shared" si="2"/>
        <v>-42.21611983055567</v>
      </c>
      <c r="S19" s="1"/>
      <c r="T19" s="6"/>
      <c r="U19" s="6" t="e">
        <f>C19-#REF!</f>
        <v>#REF!</v>
      </c>
      <c r="V19" s="6" t="e">
        <f>P19-#REF!</f>
        <v>#REF!</v>
      </c>
      <c r="X19" s="29"/>
    </row>
    <row r="20" spans="1:24" ht="15" customHeight="1" x14ac:dyDescent="0.25">
      <c r="A20" s="1"/>
      <c r="B20" s="9" t="s">
        <v>15</v>
      </c>
      <c r="C20" s="10">
        <v>4.1423783499999995</v>
      </c>
      <c r="D20" s="10">
        <v>2.6197616099999999</v>
      </c>
      <c r="E20" s="10">
        <v>2.00378517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5"/>
        <v>4.6235467799999999</v>
      </c>
      <c r="Q20" s="10">
        <f t="shared" si="1"/>
        <v>0.48116843000000031</v>
      </c>
      <c r="R20" s="10">
        <f t="shared" si="2"/>
        <v>11.615752819874611</v>
      </c>
      <c r="S20" s="1"/>
      <c r="T20" s="6"/>
      <c r="U20" s="6" t="e">
        <f>C20-#REF!</f>
        <v>#REF!</v>
      </c>
      <c r="V20" s="6" t="e">
        <f>P20-#REF!</f>
        <v>#REF!</v>
      </c>
      <c r="X20" s="29"/>
    </row>
    <row r="21" spans="1:24" ht="15" customHeight="1" x14ac:dyDescent="0.25">
      <c r="A21" s="1"/>
      <c r="B21" s="9" t="s">
        <v>16</v>
      </c>
      <c r="C21" s="10">
        <v>11.215364860000001</v>
      </c>
      <c r="D21" s="10">
        <v>6.2300449899999997</v>
      </c>
      <c r="E21" s="10">
        <v>5.5068372300000004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5"/>
        <v>11.73688222</v>
      </c>
      <c r="Q21" s="10">
        <f t="shared" si="1"/>
        <v>0.52151735999999893</v>
      </c>
      <c r="R21" s="10">
        <f t="shared" si="2"/>
        <v>4.6500258039754838</v>
      </c>
      <c r="S21" s="1"/>
      <c r="T21" s="6"/>
      <c r="U21" s="6" t="e">
        <f>C21-#REF!</f>
        <v>#REF!</v>
      </c>
      <c r="V21" s="6" t="e">
        <f>P21-#REF!</f>
        <v>#REF!</v>
      </c>
      <c r="X21" s="29"/>
    </row>
    <row r="22" spans="1:24" ht="15" customHeight="1" x14ac:dyDescent="0.25">
      <c r="A22" s="1"/>
      <c r="B22" s="9" t="s">
        <v>17</v>
      </c>
      <c r="C22" s="10">
        <v>0.16783373000000001</v>
      </c>
      <c r="D22" s="10">
        <v>5.7410719999999998E-2</v>
      </c>
      <c r="E22" s="10">
        <v>5.7407880000000001E-2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5"/>
        <v>0.11481859999999999</v>
      </c>
      <c r="Q22" s="10">
        <f t="shared" si="1"/>
        <v>-5.3015130000000021E-2</v>
      </c>
      <c r="R22" s="10">
        <f t="shared" si="2"/>
        <v>-31.587887607574483</v>
      </c>
      <c r="S22" s="1"/>
      <c r="T22" s="6"/>
      <c r="U22" s="6" t="e">
        <f>C22-#REF!</f>
        <v>#REF!</v>
      </c>
      <c r="V22" s="6" t="e">
        <f>P22-#REF!</f>
        <v>#REF!</v>
      </c>
      <c r="X22" s="29"/>
    </row>
    <row r="23" spans="1:24" ht="15" customHeight="1" x14ac:dyDescent="0.25">
      <c r="A23" s="1"/>
      <c r="B23" s="9" t="s">
        <v>18</v>
      </c>
      <c r="C23" s="10">
        <v>0</v>
      </c>
      <c r="D23" s="10">
        <v>0</v>
      </c>
      <c r="E23" s="10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5"/>
        <v>0</v>
      </c>
      <c r="Q23" s="10">
        <f t="shared" si="1"/>
        <v>0</v>
      </c>
      <c r="R23" s="10" t="str">
        <f t="shared" si="2"/>
        <v/>
      </c>
      <c r="S23" s="1"/>
      <c r="T23" s="6"/>
      <c r="U23" s="6" t="e">
        <f>C23-#REF!</f>
        <v>#REF!</v>
      </c>
      <c r="V23" s="6" t="e">
        <f>P23-#REF!</f>
        <v>#REF!</v>
      </c>
      <c r="X23" s="29"/>
    </row>
    <row r="24" spans="1:24" ht="21" customHeight="1" x14ac:dyDescent="0.25">
      <c r="A24" s="1"/>
      <c r="B24" s="7" t="s">
        <v>19</v>
      </c>
      <c r="C24" s="8">
        <f>SUM(C25:C29,C32)</f>
        <v>12.8189598</v>
      </c>
      <c r="D24" s="8">
        <f t="shared" ref="D24" si="8">SUM(D25:D29,D32)</f>
        <v>8.8854520800000003</v>
      </c>
      <c r="E24" s="8">
        <f t="shared" ref="E24:O24" si="9">SUM(E25:E29,E32)</f>
        <v>9.3077745600000004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8">
        <f t="shared" si="9"/>
        <v>0</v>
      </c>
      <c r="O24" s="8">
        <f t="shared" si="9"/>
        <v>0</v>
      </c>
      <c r="P24" s="8">
        <f>SUM(D24:O24)</f>
        <v>18.193226639999999</v>
      </c>
      <c r="Q24" s="8">
        <f t="shared" si="1"/>
        <v>5.3742668399999989</v>
      </c>
      <c r="R24" s="8">
        <f t="shared" si="2"/>
        <v>41.924359884489213</v>
      </c>
      <c r="S24" s="1"/>
      <c r="T24" s="6"/>
      <c r="U24" s="6" t="e">
        <f>C24-#REF!</f>
        <v>#REF!</v>
      </c>
      <c r="V24" s="6" t="e">
        <f>P24-#REF!</f>
        <v>#REF!</v>
      </c>
      <c r="X24" s="29"/>
    </row>
    <row r="25" spans="1:24" ht="15" customHeight="1" x14ac:dyDescent="0.25">
      <c r="A25" s="1"/>
      <c r="B25" s="9" t="s">
        <v>20</v>
      </c>
      <c r="C25" s="10">
        <v>8.9230867099999998</v>
      </c>
      <c r="D25" s="10">
        <v>4.7602586899999997</v>
      </c>
      <c r="E25" s="10">
        <v>5.1725639700000006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si="5"/>
        <v>9.9328226599999994</v>
      </c>
      <c r="Q25" s="10">
        <f t="shared" si="1"/>
        <v>1.0097359499999996</v>
      </c>
      <c r="R25" s="10">
        <f t="shared" si="2"/>
        <v>11.315993924707694</v>
      </c>
      <c r="S25" s="1"/>
      <c r="T25" s="6"/>
      <c r="U25" s="6" t="e">
        <f>C25-#REF!</f>
        <v>#REF!</v>
      </c>
      <c r="V25" s="6" t="e">
        <f>P25-#REF!</f>
        <v>#REF!</v>
      </c>
    </row>
    <row r="26" spans="1:24" ht="15" customHeight="1" x14ac:dyDescent="0.25">
      <c r="A26" s="1"/>
      <c r="B26" s="9" t="s">
        <v>21</v>
      </c>
      <c r="C26" s="10">
        <v>0</v>
      </c>
      <c r="D26" s="10">
        <v>0.56027853999999999</v>
      </c>
      <c r="E26" s="10">
        <v>0.57612694999999992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5"/>
        <v>1.13640549</v>
      </c>
      <c r="Q26" s="10">
        <f t="shared" si="1"/>
        <v>1.13640549</v>
      </c>
      <c r="R26" s="10" t="str">
        <f t="shared" si="2"/>
        <v/>
      </c>
      <c r="S26" s="1"/>
      <c r="T26" s="6"/>
      <c r="U26" s="6" t="e">
        <f>C26-#REF!</f>
        <v>#REF!</v>
      </c>
      <c r="V26" s="6" t="e">
        <f>P26-#REF!</f>
        <v>#REF!</v>
      </c>
    </row>
    <row r="27" spans="1:24" ht="15" hidden="1" customHeight="1" x14ac:dyDescent="0.25">
      <c r="A27" s="21"/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5"/>
        <v>0</v>
      </c>
      <c r="Q27" s="10">
        <f t="shared" si="1"/>
        <v>0</v>
      </c>
      <c r="R27" s="10" t="str">
        <f t="shared" si="2"/>
        <v/>
      </c>
      <c r="S27" s="1"/>
      <c r="T27" s="6"/>
      <c r="U27" s="6" t="e">
        <f>C27-#REF!</f>
        <v>#REF!</v>
      </c>
      <c r="V27" s="6" t="e">
        <f>P27-#REF!</f>
        <v>#REF!</v>
      </c>
    </row>
    <row r="28" spans="1:24" ht="15" customHeight="1" x14ac:dyDescent="0.25">
      <c r="A28" s="1"/>
      <c r="B28" s="9" t="s">
        <v>23</v>
      </c>
      <c r="C28" s="10">
        <v>3.6071178399999999</v>
      </c>
      <c r="D28" s="10">
        <v>2.00899633</v>
      </c>
      <c r="E28" s="10">
        <v>1.94116361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5"/>
        <v>3.9501599399999998</v>
      </c>
      <c r="Q28" s="10">
        <f t="shared" si="1"/>
        <v>0.34304209999999991</v>
      </c>
      <c r="R28" s="10">
        <f t="shared" si="2"/>
        <v>9.5101439768876492</v>
      </c>
      <c r="S28" s="1"/>
      <c r="T28" s="6"/>
      <c r="U28" s="6" t="e">
        <f>C28-#REF!</f>
        <v>#REF!</v>
      </c>
      <c r="V28" s="6" t="e">
        <f>P28-#REF!</f>
        <v>#REF!</v>
      </c>
    </row>
    <row r="29" spans="1:24" ht="15" hidden="1" customHeight="1" x14ac:dyDescent="0.25">
      <c r="A29" s="21"/>
      <c r="B29" s="9" t="s">
        <v>24</v>
      </c>
      <c r="C29" s="10">
        <f>+C30+C31</f>
        <v>1.6889999999999999E-5</v>
      </c>
      <c r="D29" s="10">
        <f>+D30+D31</f>
        <v>0</v>
      </c>
      <c r="E29" s="10">
        <f>+E30+E31</f>
        <v>0</v>
      </c>
      <c r="F29" s="10">
        <f t="shared" ref="F29:O29" si="10">+F30+F31</f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0">
        <f>SUM(D29:O29)</f>
        <v>0</v>
      </c>
      <c r="Q29" s="10">
        <f t="shared" si="1"/>
        <v>-1.6889999999999999E-5</v>
      </c>
      <c r="R29" s="10">
        <f t="shared" si="2"/>
        <v>-100</v>
      </c>
      <c r="S29" s="1"/>
      <c r="T29" s="6"/>
      <c r="U29" s="6" t="e">
        <f>C29-#REF!</f>
        <v>#REF!</v>
      </c>
      <c r="V29" s="6" t="e">
        <f>P29-#REF!</f>
        <v>#REF!</v>
      </c>
    </row>
    <row r="30" spans="1:24" ht="15" hidden="1" customHeight="1" x14ac:dyDescent="0.25">
      <c r="A30" s="21"/>
      <c r="B30" s="11" t="s">
        <v>25</v>
      </c>
      <c r="C30" s="10">
        <v>1.6889999999999999E-5</v>
      </c>
      <c r="D30" s="10">
        <v>0</v>
      </c>
      <c r="E30" s="10"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5"/>
        <v>0</v>
      </c>
      <c r="Q30" s="10">
        <f t="shared" si="1"/>
        <v>-1.6889999999999999E-5</v>
      </c>
      <c r="R30" s="10">
        <f t="shared" si="2"/>
        <v>-100</v>
      </c>
      <c r="S30" s="1"/>
      <c r="T30" s="6"/>
      <c r="U30" s="6" t="e">
        <f>C30-#REF!</f>
        <v>#REF!</v>
      </c>
      <c r="V30" s="6" t="e">
        <f>P30-#REF!</f>
        <v>#REF!</v>
      </c>
    </row>
    <row r="31" spans="1:24" ht="15" hidden="1" customHeight="1" x14ac:dyDescent="0.25">
      <c r="A31" s="21"/>
      <c r="B31" s="11" t="s">
        <v>26</v>
      </c>
      <c r="C31" s="10"/>
      <c r="D31" s="10">
        <v>0</v>
      </c>
      <c r="E31" s="10"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5"/>
        <v>0</v>
      </c>
      <c r="Q31" s="10">
        <f t="shared" si="1"/>
        <v>0</v>
      </c>
      <c r="R31" s="10" t="str">
        <f t="shared" si="2"/>
        <v/>
      </c>
      <c r="S31" s="1"/>
      <c r="T31" s="6"/>
      <c r="U31" s="6" t="e">
        <f>C31-#REF!</f>
        <v>#REF!</v>
      </c>
      <c r="V31" s="6" t="e">
        <f>P31-#REF!</f>
        <v>#REF!</v>
      </c>
    </row>
    <row r="32" spans="1:24" ht="15" customHeight="1" x14ac:dyDescent="0.25">
      <c r="A32" s="1"/>
      <c r="B32" s="9" t="s">
        <v>59</v>
      </c>
      <c r="C32" s="10">
        <v>0.28873836000000003</v>
      </c>
      <c r="D32" s="10">
        <v>1.5559185199999999</v>
      </c>
      <c r="E32" s="10">
        <v>1.6179200300000001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f t="shared" si="5"/>
        <v>3.1738385500000001</v>
      </c>
      <c r="Q32" s="10">
        <f t="shared" ref="Q32" si="11">+P32-C32</f>
        <v>2.8851001900000002</v>
      </c>
      <c r="R32" s="10">
        <f t="shared" ref="R32" si="12">IF(ISNUMBER(+Q32/C32*100), +Q32/C32*100, "")</f>
        <v>999.20917677858938</v>
      </c>
      <c r="S32" s="1"/>
      <c r="T32" s="6"/>
      <c r="U32" s="6" t="e">
        <f>C32-#REF!</f>
        <v>#REF!</v>
      </c>
      <c r="V32" s="6" t="e">
        <f>P32-#REF!</f>
        <v>#REF!</v>
      </c>
    </row>
    <row r="33" spans="1:25" ht="21" customHeight="1" x14ac:dyDescent="0.25">
      <c r="A33" s="1"/>
      <c r="B33" s="7" t="s">
        <v>27</v>
      </c>
      <c r="C33" s="8">
        <f>SUM(C34:C40)</f>
        <v>31.523686420000001</v>
      </c>
      <c r="D33" s="8">
        <f>SUM(D34:D40)</f>
        <v>6.0539378099999999</v>
      </c>
      <c r="E33" s="8">
        <f>SUM(E34:E40)</f>
        <v>6.3498771200000004</v>
      </c>
      <c r="F33" s="8">
        <f t="shared" ref="F33:O33" si="13">SUM(F34:F40)</f>
        <v>0</v>
      </c>
      <c r="G33" s="8">
        <f t="shared" si="13"/>
        <v>0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>SUM(D33:O33)</f>
        <v>12.403814929999999</v>
      </c>
      <c r="Q33" s="8">
        <f t="shared" si="1"/>
        <v>-19.119871490000001</v>
      </c>
      <c r="R33" s="8">
        <f t="shared" si="2"/>
        <v>-60.652397169734314</v>
      </c>
      <c r="S33" s="1"/>
      <c r="T33" s="6"/>
      <c r="U33" s="6" t="e">
        <f>C33-#REF!</f>
        <v>#REF!</v>
      </c>
      <c r="V33" s="6" t="e">
        <f>P33-#REF!</f>
        <v>#REF!</v>
      </c>
      <c r="X33" s="24"/>
      <c r="Y33" s="24"/>
    </row>
    <row r="34" spans="1:25" ht="15" customHeight="1" x14ac:dyDescent="0.25">
      <c r="A34" s="1"/>
      <c r="B34" s="9" t="s">
        <v>28</v>
      </c>
      <c r="C34" s="10">
        <v>2.5230872100000004</v>
      </c>
      <c r="D34" s="10">
        <v>0.96520640999999996</v>
      </c>
      <c r="E34" s="10">
        <v>1.42117874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5"/>
        <v>2.3863851499999997</v>
      </c>
      <c r="Q34" s="10">
        <f t="shared" si="1"/>
        <v>-0.13670206000000062</v>
      </c>
      <c r="R34" s="10">
        <f t="shared" si="2"/>
        <v>-5.4180473611136337</v>
      </c>
      <c r="S34" s="1"/>
      <c r="T34" s="6"/>
      <c r="U34" s="6" t="e">
        <f>C34-#REF!</f>
        <v>#REF!</v>
      </c>
      <c r="V34" s="6" t="e">
        <f>P34-#REF!</f>
        <v>#REF!</v>
      </c>
    </row>
    <row r="35" spans="1:25" ht="15" customHeight="1" x14ac:dyDescent="0.25">
      <c r="A35" s="1"/>
      <c r="B35" s="9" t="s">
        <v>29</v>
      </c>
      <c r="C35" s="10">
        <v>19.158032800000001</v>
      </c>
      <c r="D35" s="10">
        <v>0</v>
      </c>
      <c r="E35" s="10"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5"/>
        <v>0</v>
      </c>
      <c r="Q35" s="10">
        <f t="shared" si="1"/>
        <v>-19.158032800000001</v>
      </c>
      <c r="R35" s="10">
        <f t="shared" si="2"/>
        <v>-100</v>
      </c>
      <c r="S35" s="1"/>
      <c r="T35" s="6"/>
      <c r="U35" s="6" t="e">
        <f>C35-#REF!</f>
        <v>#REF!</v>
      </c>
      <c r="V35" s="6" t="e">
        <f>P35-#REF!</f>
        <v>#REF!</v>
      </c>
      <c r="Y35" s="24"/>
    </row>
    <row r="36" spans="1:25" ht="15" customHeight="1" x14ac:dyDescent="0.25">
      <c r="A36" s="1"/>
      <c r="B36" s="9" t="s">
        <v>30</v>
      </c>
      <c r="C36" s="10">
        <v>9.6453164000000005</v>
      </c>
      <c r="D36" s="10">
        <v>5.0887268999999993</v>
      </c>
      <c r="E36" s="10">
        <v>4.9286983800000002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5"/>
        <v>10.017425279999999</v>
      </c>
      <c r="Q36" s="10">
        <f t="shared" si="1"/>
        <v>0.37210887999999898</v>
      </c>
      <c r="R36" s="10">
        <f t="shared" si="2"/>
        <v>3.857923001883059</v>
      </c>
      <c r="S36" s="1"/>
      <c r="T36" s="6"/>
      <c r="U36" s="6" t="e">
        <f>C36-#REF!</f>
        <v>#REF!</v>
      </c>
      <c r="V36" s="6" t="e">
        <f>P36-#REF!</f>
        <v>#REF!</v>
      </c>
      <c r="Y36" s="24"/>
    </row>
    <row r="37" spans="1:25" ht="15" customHeight="1" x14ac:dyDescent="0.25">
      <c r="A37" s="1"/>
      <c r="B37" s="9" t="s">
        <v>31</v>
      </c>
      <c r="C37" s="10">
        <v>0.19725001</v>
      </c>
      <c r="D37" s="10">
        <v>0</v>
      </c>
      <c r="E37" s="10">
        <v>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5"/>
        <v>0</v>
      </c>
      <c r="Q37" s="10">
        <f t="shared" si="1"/>
        <v>-0.19725001</v>
      </c>
      <c r="R37" s="10">
        <f t="shared" si="2"/>
        <v>-100</v>
      </c>
      <c r="S37" s="1"/>
      <c r="T37" s="6"/>
      <c r="U37" s="6" t="e">
        <f>C37-#REF!</f>
        <v>#REF!</v>
      </c>
      <c r="V37" s="6" t="e">
        <f>P37-#REF!</f>
        <v>#REF!</v>
      </c>
    </row>
    <row r="38" spans="1:25" ht="15" hidden="1" customHeight="1" x14ac:dyDescent="0.25">
      <c r="A38" s="21"/>
      <c r="B38" s="9" t="s">
        <v>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5"/>
        <v>0</v>
      </c>
      <c r="Q38" s="10">
        <f t="shared" si="1"/>
        <v>0</v>
      </c>
      <c r="R38" s="10" t="str">
        <f t="shared" si="2"/>
        <v/>
      </c>
      <c r="S38" s="1"/>
      <c r="T38" s="6"/>
      <c r="U38" s="6" t="e">
        <f>C38-#REF!</f>
        <v>#REF!</v>
      </c>
      <c r="V38" s="6" t="e">
        <f>P38-#REF!</f>
        <v>#REF!</v>
      </c>
    </row>
    <row r="39" spans="1:25" ht="15" hidden="1" customHeight="1" x14ac:dyDescent="0.25">
      <c r="A39" s="21"/>
      <c r="B39" s="9" t="s">
        <v>33</v>
      </c>
      <c r="C39" s="10">
        <v>0</v>
      </c>
      <c r="D39" s="10">
        <v>4.4999999999999993E-6</v>
      </c>
      <c r="E39" s="10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5"/>
        <v>4.4999999999999993E-6</v>
      </c>
      <c r="Q39" s="10">
        <f t="shared" si="1"/>
        <v>4.4999999999999993E-6</v>
      </c>
      <c r="R39" s="10" t="str">
        <f t="shared" si="2"/>
        <v/>
      </c>
      <c r="S39" s="1"/>
      <c r="T39" s="6"/>
      <c r="U39" s="6" t="e">
        <f>C39-#REF!</f>
        <v>#REF!</v>
      </c>
      <c r="V39" s="6" t="e">
        <f>P39-#REF!</f>
        <v>#REF!</v>
      </c>
    </row>
    <row r="40" spans="1:25" ht="15" hidden="1" customHeight="1" x14ac:dyDescent="0.25">
      <c r="A40" s="21"/>
      <c r="B40" s="9" t="s">
        <v>34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f t="shared" si="5"/>
        <v>0</v>
      </c>
      <c r="Q40" s="10">
        <f t="shared" si="1"/>
        <v>0</v>
      </c>
      <c r="R40" s="10" t="str">
        <f t="shared" si="2"/>
        <v/>
      </c>
      <c r="S40" s="1"/>
      <c r="T40" s="6"/>
      <c r="U40" s="6" t="e">
        <f>C40-#REF!</f>
        <v>#REF!</v>
      </c>
      <c r="V40" s="6" t="e">
        <f>P40-#REF!</f>
        <v>#REF!</v>
      </c>
    </row>
    <row r="41" spans="1:25" ht="21" customHeight="1" x14ac:dyDescent="0.4">
      <c r="A41" s="1"/>
      <c r="B41" s="3" t="s">
        <v>35</v>
      </c>
      <c r="C41" s="5">
        <f>SUM(C42:C44,C46:C48)</f>
        <v>42.223929159999997</v>
      </c>
      <c r="D41" s="5">
        <f>SUM(D42:D44,D46:D48)</f>
        <v>17.258978980000002</v>
      </c>
      <c r="E41" s="5">
        <f t="shared" ref="E41:O41" si="14">SUM(E42:E44,E46:E49)</f>
        <v>19.730858720000001</v>
      </c>
      <c r="F41" s="5">
        <f t="shared" si="14"/>
        <v>0</v>
      </c>
      <c r="G41" s="5">
        <f t="shared" si="14"/>
        <v>0</v>
      </c>
      <c r="H41" s="5">
        <f t="shared" si="14"/>
        <v>0</v>
      </c>
      <c r="I41" s="5">
        <f t="shared" si="14"/>
        <v>0</v>
      </c>
      <c r="J41" s="5">
        <f t="shared" si="14"/>
        <v>0</v>
      </c>
      <c r="K41" s="5">
        <f t="shared" si="14"/>
        <v>0</v>
      </c>
      <c r="L41" s="5">
        <f t="shared" si="14"/>
        <v>0</v>
      </c>
      <c r="M41" s="5">
        <f t="shared" si="14"/>
        <v>0</v>
      </c>
      <c r="N41" s="5">
        <f t="shared" si="14"/>
        <v>0</v>
      </c>
      <c r="O41" s="5">
        <f t="shared" si="14"/>
        <v>0</v>
      </c>
      <c r="P41" s="5">
        <f>SUM(D41:O41)</f>
        <v>36.989837700000002</v>
      </c>
      <c r="Q41" s="5">
        <f t="shared" si="1"/>
        <v>-5.2340914599999948</v>
      </c>
      <c r="R41" s="5">
        <f t="shared" si="2"/>
        <v>-12.39603126503539</v>
      </c>
      <c r="S41" s="1"/>
      <c r="T41" s="6"/>
      <c r="U41" s="6" t="e">
        <f>C41-#REF!</f>
        <v>#REF!</v>
      </c>
      <c r="V41" s="6" t="e">
        <f>P41-#REF!</f>
        <v>#REF!</v>
      </c>
    </row>
    <row r="42" spans="1:25" ht="21" customHeight="1" x14ac:dyDescent="0.25">
      <c r="A42" s="1"/>
      <c r="B42" s="7" t="s">
        <v>55</v>
      </c>
      <c r="C42" s="8">
        <v>8.9848013200000008</v>
      </c>
      <c r="D42" s="8">
        <v>4.8254232899999998</v>
      </c>
      <c r="E42" s="8">
        <v>4.4512623999999992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f t="shared" si="5"/>
        <v>9.276685689999999</v>
      </c>
      <c r="Q42" s="8">
        <f t="shared" si="1"/>
        <v>0.29188436999999823</v>
      </c>
      <c r="R42" s="8">
        <f t="shared" si="2"/>
        <v>3.2486457919806089</v>
      </c>
      <c r="S42" s="1"/>
      <c r="T42" s="6"/>
      <c r="U42" s="6" t="e">
        <f>C42-#REF!</f>
        <v>#REF!</v>
      </c>
      <c r="V42" s="6" t="e">
        <f>P42-#REF!</f>
        <v>#REF!</v>
      </c>
    </row>
    <row r="43" spans="1:25" ht="21" customHeight="1" x14ac:dyDescent="0.25">
      <c r="A43" s="1"/>
      <c r="B43" s="7" t="s">
        <v>56</v>
      </c>
      <c r="C43" s="8">
        <v>0</v>
      </c>
      <c r="D43" s="8">
        <v>0</v>
      </c>
      <c r="E43" s="8">
        <v>4.2932427999999998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f t="shared" ref="P43:P48" si="15">SUM(D43:O43)</f>
        <v>4.2932427999999998</v>
      </c>
      <c r="Q43" s="8">
        <f t="shared" ref="Q43:Q48" si="16">+P43-C43</f>
        <v>4.2932427999999998</v>
      </c>
      <c r="R43" s="8" t="str">
        <f t="shared" ref="R43:R48" si="17">IF(ISNUMBER(+Q43/C43*100), +Q43/C43*100, "")</f>
        <v/>
      </c>
      <c r="S43" s="1"/>
      <c r="T43" s="6"/>
      <c r="U43" s="6" t="e">
        <f>C43-#REF!</f>
        <v>#REF!</v>
      </c>
      <c r="V43" s="6" t="e">
        <f>P43-#REF!</f>
        <v>#REF!</v>
      </c>
    </row>
    <row r="44" spans="1:25" ht="21" customHeight="1" x14ac:dyDescent="0.25">
      <c r="A44" s="1"/>
      <c r="B44" s="7" t="s">
        <v>57</v>
      </c>
      <c r="C44" s="8">
        <v>2.64456925</v>
      </c>
      <c r="D44" s="8">
        <v>1.34660772</v>
      </c>
      <c r="E44" s="8">
        <v>0.67899275999999997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f t="shared" si="15"/>
        <v>2.02560048</v>
      </c>
      <c r="Q44" s="8">
        <f t="shared" si="16"/>
        <v>-0.61896876999999995</v>
      </c>
      <c r="R44" s="8">
        <f t="shared" si="17"/>
        <v>-23.405277437904111</v>
      </c>
      <c r="S44" s="1"/>
      <c r="T44" s="6"/>
      <c r="U44" s="6" t="e">
        <f>C44-#REF!</f>
        <v>#REF!</v>
      </c>
      <c r="V44" s="6" t="e">
        <f>P44-#REF!</f>
        <v>#REF!</v>
      </c>
    </row>
    <row r="45" spans="1:25" ht="21" customHeight="1" x14ac:dyDescent="0.25">
      <c r="A45" s="1"/>
      <c r="B45" s="11" t="s">
        <v>60</v>
      </c>
      <c r="C45" s="10">
        <v>1.29914248</v>
      </c>
      <c r="D45" s="10">
        <v>0.74952670999999993</v>
      </c>
      <c r="E45" s="10">
        <v>0.50643565000000001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f t="shared" si="15"/>
        <v>1.2559623599999998</v>
      </c>
      <c r="Q45" s="10">
        <f t="shared" si="16"/>
        <v>-4.3180120000000155E-2</v>
      </c>
      <c r="R45" s="10">
        <f t="shared" si="17"/>
        <v>-3.3237401335687333</v>
      </c>
      <c r="S45" s="1"/>
      <c r="T45" s="6"/>
      <c r="U45" s="6" t="e">
        <f>C45-#REF!</f>
        <v>#REF!</v>
      </c>
      <c r="V45" s="6" t="e">
        <f>P45-#REF!</f>
        <v>#REF!</v>
      </c>
    </row>
    <row r="46" spans="1:25" ht="21" customHeight="1" x14ac:dyDescent="0.25">
      <c r="A46" s="1"/>
      <c r="B46" s="7" t="s">
        <v>61</v>
      </c>
      <c r="C46" s="8">
        <v>17.019906859999999</v>
      </c>
      <c r="D46" s="8">
        <v>6.4197539100000007</v>
      </c>
      <c r="E46" s="8">
        <v>5.9752515099999997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>
        <f t="shared" si="15"/>
        <v>12.39500542</v>
      </c>
      <c r="Q46" s="8">
        <f t="shared" si="16"/>
        <v>-4.6249014399999986</v>
      </c>
      <c r="R46" s="8">
        <f t="shared" si="17"/>
        <v>-27.173482663817577</v>
      </c>
      <c r="S46" s="1"/>
      <c r="T46" s="6"/>
      <c r="U46" s="6" t="e">
        <f>C46-#REF!</f>
        <v>#REF!</v>
      </c>
      <c r="V46" s="6" t="e">
        <f>P46-#REF!</f>
        <v>#REF!</v>
      </c>
    </row>
    <row r="47" spans="1:25" ht="21" customHeight="1" x14ac:dyDescent="0.25">
      <c r="A47" s="1"/>
      <c r="B47" s="7" t="s">
        <v>58</v>
      </c>
      <c r="C47" s="8">
        <v>5.0265035399999993</v>
      </c>
      <c r="D47" s="8">
        <v>0</v>
      </c>
      <c r="E47" s="8">
        <v>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>
        <f t="shared" si="15"/>
        <v>0</v>
      </c>
      <c r="Q47" s="8">
        <f t="shared" si="16"/>
        <v>-5.0265035399999993</v>
      </c>
      <c r="R47" s="8">
        <f t="shared" si="17"/>
        <v>-100</v>
      </c>
      <c r="S47" s="1"/>
      <c r="T47" s="6"/>
      <c r="U47" s="6" t="e">
        <f>C47-#REF!</f>
        <v>#REF!</v>
      </c>
      <c r="V47" s="6" t="e">
        <f>P47-#REF!</f>
        <v>#REF!</v>
      </c>
    </row>
    <row r="48" spans="1:25" ht="21" customHeight="1" x14ac:dyDescent="0.25">
      <c r="A48" s="1"/>
      <c r="B48" s="7" t="s">
        <v>62</v>
      </c>
      <c r="C48" s="8">
        <v>8.5481481899999991</v>
      </c>
      <c r="D48" s="8">
        <v>4.6671940599999999</v>
      </c>
      <c r="E48" s="8">
        <v>4.3321092500000002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f t="shared" si="15"/>
        <v>8.9993033100000002</v>
      </c>
      <c r="Q48" s="8">
        <f t="shared" si="16"/>
        <v>0.45115512000000102</v>
      </c>
      <c r="R48" s="8">
        <f t="shared" si="17"/>
        <v>5.2778111700003301</v>
      </c>
      <c r="S48" s="1"/>
      <c r="T48" s="6"/>
      <c r="U48" s="6" t="e">
        <f>C48-#REF!</f>
        <v>#REF!</v>
      </c>
      <c r="V48" s="6" t="e">
        <f>P48-#REF!</f>
        <v>#REF!</v>
      </c>
    </row>
    <row r="49" spans="1:26" ht="6" customHeight="1" x14ac:dyDescent="0.25">
      <c r="A49" s="1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2"/>
      <c r="S49" s="1"/>
      <c r="T49" s="6"/>
      <c r="U49" s="6"/>
      <c r="V49" s="6"/>
    </row>
    <row r="50" spans="1:26" ht="21" customHeight="1" x14ac:dyDescent="0.2">
      <c r="A50" s="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1"/>
      <c r="T50" s="1"/>
      <c r="U50" s="6"/>
      <c r="V50" s="6"/>
    </row>
    <row r="51" spans="1:26" x14ac:dyDescent="0.2">
      <c r="A51" s="1"/>
      <c r="B51" s="12" t="s">
        <v>71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6" ht="2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6" ht="39.75" customHeight="1" x14ac:dyDescent="0.2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39"/>
      <c r="S53" s="1"/>
      <c r="T53" s="1"/>
      <c r="U53" s="1"/>
    </row>
    <row r="54" spans="1:26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"/>
      <c r="T54" s="1"/>
      <c r="U54" s="1"/>
    </row>
    <row r="55" spans="1:26" ht="15" x14ac:dyDescent="0.25">
      <c r="X55" s="14"/>
      <c r="Y55" s="14"/>
      <c r="Z55" s="14"/>
    </row>
    <row r="56" spans="1:26" ht="15" x14ac:dyDescent="0.2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P56" s="14"/>
      <c r="Q56" s="14"/>
      <c r="R56" s="14"/>
      <c r="S56" s="14"/>
      <c r="W56" s="14"/>
      <c r="X56" s="14"/>
      <c r="Y56" s="14"/>
      <c r="Z56" s="14"/>
    </row>
    <row r="57" spans="1:26" ht="15" x14ac:dyDescent="0.25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V57" s="14"/>
    </row>
    <row r="63" spans="1:26" x14ac:dyDescent="0.2">
      <c r="U63" s="15"/>
    </row>
    <row r="64" spans="1:26" x14ac:dyDescent="0.2">
      <c r="U64" s="15"/>
    </row>
    <row r="65" spans="21:21" x14ac:dyDescent="0.2">
      <c r="U65" s="15"/>
    </row>
    <row r="66" spans="21:21" x14ac:dyDescent="0.2">
      <c r="U66" s="15"/>
    </row>
    <row r="67" spans="21:21" x14ac:dyDescent="0.2">
      <c r="U67" s="15"/>
    </row>
    <row r="68" spans="21:21" x14ac:dyDescent="0.2">
      <c r="U68" s="15"/>
    </row>
    <row r="69" spans="21:21" x14ac:dyDescent="0.2">
      <c r="U69" s="15"/>
    </row>
    <row r="70" spans="21:21" x14ac:dyDescent="0.2">
      <c r="U70" s="15"/>
    </row>
    <row r="71" spans="21:21" x14ac:dyDescent="0.2">
      <c r="U71" s="15"/>
    </row>
  </sheetData>
  <mergeCells count="6">
    <mergeCell ref="B53:Q53"/>
    <mergeCell ref="B2:R2"/>
    <mergeCell ref="B3:R3"/>
    <mergeCell ref="B5:B6"/>
    <mergeCell ref="D5:P5"/>
    <mergeCell ref="Q5:R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12 P33 E12:O12 P17 P24 P29 P13:P16 P18:P23 P25:P28 P30:P32 P34:P40 P42 C12:D12 P43:P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 codeName="Hoja3">
    <tabColor rgb="FF002060"/>
    <pageSetUpPr fitToPage="1"/>
  </sheetPr>
  <dimension ref="A1:S55"/>
  <sheetViews>
    <sheetView showGridLines="0" topLeftCell="A61" zoomScale="80" zoomScaleNormal="80" zoomScaleSheetLayoutView="50" workbookViewId="0">
      <selection activeCell="P11" sqref="P11"/>
    </sheetView>
  </sheetViews>
  <sheetFormatPr baseColWidth="10" defaultRowHeight="12.75" x14ac:dyDescent="0.2"/>
  <cols>
    <col min="1" max="1" width="1.7109375" style="2" customWidth="1"/>
    <col min="2" max="2" width="62.7109375" style="2" customWidth="1"/>
    <col min="3" max="5" width="12.42578125" style="2" customWidth="1"/>
    <col min="6" max="7" width="15.140625" style="2" customWidth="1"/>
    <col min="8" max="9" width="13.140625" style="2" customWidth="1"/>
    <col min="10" max="10" width="1.7109375" style="2" customWidth="1"/>
    <col min="11" max="11" width="12.42578125" style="2" customWidth="1"/>
    <col min="12" max="12" width="13.42578125" style="2" hidden="1" customWidth="1"/>
    <col min="13" max="13" width="12.42578125" style="2" hidden="1" customWidth="1"/>
    <col min="14" max="14" width="13" style="2" hidden="1" customWidth="1"/>
    <col min="15" max="15" width="11.5703125" style="2" customWidth="1"/>
    <col min="16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40" t="s">
        <v>70</v>
      </c>
      <c r="C2" s="40"/>
      <c r="D2" s="40"/>
      <c r="E2" s="40"/>
      <c r="F2" s="40"/>
      <c r="G2" s="40"/>
      <c r="H2" s="40"/>
      <c r="I2" s="40"/>
      <c r="J2" s="1"/>
      <c r="K2" s="1"/>
    </row>
    <row r="3" spans="1:19" ht="16.5" customHeight="1" x14ac:dyDescent="0.25">
      <c r="A3" s="1"/>
      <c r="B3" s="40" t="s">
        <v>0</v>
      </c>
      <c r="C3" s="40"/>
      <c r="D3" s="40"/>
      <c r="E3" s="40"/>
      <c r="F3" s="40"/>
      <c r="G3" s="40"/>
      <c r="H3" s="40"/>
      <c r="I3" s="40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41" t="s">
        <v>1</v>
      </c>
      <c r="C5" s="16" t="s">
        <v>39</v>
      </c>
      <c r="D5" s="16" t="s">
        <v>63</v>
      </c>
      <c r="E5" s="16" t="s">
        <v>64</v>
      </c>
      <c r="F5" s="45" t="s">
        <v>65</v>
      </c>
      <c r="G5" s="46"/>
      <c r="H5" s="47" t="s">
        <v>66</v>
      </c>
      <c r="I5" s="47"/>
      <c r="J5" s="1"/>
      <c r="K5" s="1"/>
      <c r="L5" s="1"/>
      <c r="M5" s="1"/>
    </row>
    <row r="6" spans="1:19" ht="30.75" customHeight="1" x14ac:dyDescent="0.2">
      <c r="A6" s="1"/>
      <c r="B6" s="41"/>
      <c r="C6" s="23" t="s">
        <v>67</v>
      </c>
      <c r="D6" s="23" t="s">
        <v>67</v>
      </c>
      <c r="E6" s="23" t="s">
        <v>67</v>
      </c>
      <c r="F6" s="17" t="s">
        <v>40</v>
      </c>
      <c r="G6" s="17" t="s">
        <v>4</v>
      </c>
      <c r="H6" s="17" t="s">
        <v>3</v>
      </c>
      <c r="I6" s="22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37</v>
      </c>
      <c r="C7" s="4">
        <f>+C8+C41</f>
        <v>1148.2132578799999</v>
      </c>
      <c r="D7" s="4">
        <f>+D8+D41</f>
        <v>1280.4005974900001</v>
      </c>
      <c r="E7" s="4">
        <f>+E8+E41</f>
        <v>1325.8979055499999</v>
      </c>
      <c r="F7" s="5">
        <f t="shared" ref="F7:F42" si="0">+E7-D7</f>
        <v>45.497308059999796</v>
      </c>
      <c r="G7" s="5">
        <f t="shared" ref="G7:G41" si="1">IF(ISNUMBER(+F7/D7*100), +F7/D7*100, "")</f>
        <v>3.5533651069196046</v>
      </c>
      <c r="H7" s="5">
        <f t="shared" ref="H7:H41" si="2">+E7-C7</f>
        <v>177.68464767</v>
      </c>
      <c r="I7" s="5">
        <f t="shared" ref="I7:I41" si="3">IF(ISNUMBER(+H7/C7*100), +H7/C7*100, "")</f>
        <v>15.474882078793231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+C9+C12+C16+C17+C24+C33</f>
        <v>1105.98932872</v>
      </c>
      <c r="D8" s="5">
        <f>+D9+D12+D16+D17+D24+D33</f>
        <v>1215.2063804000002</v>
      </c>
      <c r="E8" s="5">
        <f>+E9+E12+E16+E17+E24+E33</f>
        <v>1288.90806785</v>
      </c>
      <c r="F8" s="5">
        <f t="shared" si="0"/>
        <v>73.701687449999781</v>
      </c>
      <c r="G8" s="5">
        <f t="shared" si="1"/>
        <v>6.0649523108774295</v>
      </c>
      <c r="H8" s="5">
        <f t="shared" si="2"/>
        <v>182.91873912999995</v>
      </c>
      <c r="I8" s="5">
        <f t="shared" si="3"/>
        <v>16.538924416359261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512.04176065000001</v>
      </c>
      <c r="D9" s="8">
        <f>SUM(D10:D11)</f>
        <v>562.64062564000005</v>
      </c>
      <c r="E9" s="8">
        <f>SUM(E10:E11)</f>
        <v>608.4617485</v>
      </c>
      <c r="F9" s="8">
        <f t="shared" si="0"/>
        <v>45.821122859999946</v>
      </c>
      <c r="G9" s="8">
        <f t="shared" si="1"/>
        <v>8.1439414027166475</v>
      </c>
      <c r="H9" s="8">
        <f t="shared" si="2"/>
        <v>96.419987849999984</v>
      </c>
      <c r="I9" s="8">
        <f t="shared" si="3"/>
        <v>18.830492990962647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P9" s="24"/>
      <c r="S9" s="24"/>
    </row>
    <row r="10" spans="1:19" ht="15" customHeight="1" x14ac:dyDescent="0.25">
      <c r="A10" s="1"/>
      <c r="B10" s="9" t="s">
        <v>7</v>
      </c>
      <c r="C10" s="10">
        <v>268.74608320999999</v>
      </c>
      <c r="D10" s="10">
        <v>295.12833430000001</v>
      </c>
      <c r="E10" s="10">
        <v>292.06771665999997</v>
      </c>
      <c r="F10" s="10">
        <f t="shared" si="0"/>
        <v>-3.0606176400000322</v>
      </c>
      <c r="G10" s="10">
        <f>IF(ISNUMBER(+F10/D10*100), +F10/D10*100, "")</f>
        <v>-1.0370463572260373</v>
      </c>
      <c r="H10" s="10">
        <f>+E10-C10</f>
        <v>23.321633449999979</v>
      </c>
      <c r="I10" s="10">
        <f>IF(ISNUMBER(+H10/C10*100), +H10/C10*100, "")</f>
        <v>8.6779435709119888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243.29567743999999</v>
      </c>
      <c r="D11" s="10">
        <v>267.51229133999999</v>
      </c>
      <c r="E11" s="10">
        <v>316.39403184000003</v>
      </c>
      <c r="F11" s="10">
        <f t="shared" si="0"/>
        <v>48.881740500000035</v>
      </c>
      <c r="G11" s="10">
        <f>IF(ISNUMBER(+F11/D11*100), +F11/D11*100, "")</f>
        <v>18.272708238991843</v>
      </c>
      <c r="H11" s="10">
        <f>+E11-C11</f>
        <v>73.098354400000034</v>
      </c>
      <c r="I11" s="10">
        <f>IF(ISNUMBER(+H11/C11*100), +H11/C11*100, "")</f>
        <v>30.045069098289705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465.20569332999997</v>
      </c>
      <c r="D12" s="8">
        <f>SUM(D13:D15)</f>
        <v>522.48317784000005</v>
      </c>
      <c r="E12" s="8">
        <f>SUM(E13:E15)</f>
        <v>555.33588407999991</v>
      </c>
      <c r="F12" s="8">
        <f t="shared" si="0"/>
        <v>32.852706239999861</v>
      </c>
      <c r="G12" s="8">
        <f t="shared" si="1"/>
        <v>6.2878017194383888</v>
      </c>
      <c r="H12" s="8">
        <f t="shared" si="2"/>
        <v>90.13019074999994</v>
      </c>
      <c r="I12" s="8">
        <f t="shared" si="3"/>
        <v>19.374266489482721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73.968982969999999</v>
      </c>
      <c r="D13" s="10">
        <v>113.98996819</v>
      </c>
      <c r="E13" s="10">
        <v>121.18919788000001</v>
      </c>
      <c r="F13" s="10">
        <f t="shared" si="0"/>
        <v>7.1992296900000099</v>
      </c>
      <c r="G13" s="10">
        <f t="shared" si="1"/>
        <v>6.3156695315505633</v>
      </c>
      <c r="H13" s="10">
        <f t="shared" si="2"/>
        <v>47.22021491000001</v>
      </c>
      <c r="I13" s="10">
        <f t="shared" si="3"/>
        <v>63.837858807861892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261.84051190999998</v>
      </c>
      <c r="D14" s="10">
        <v>273.31572151</v>
      </c>
      <c r="E14" s="10">
        <v>290.64869261999996</v>
      </c>
      <c r="F14" s="10">
        <f t="shared" si="0"/>
        <v>17.33297110999996</v>
      </c>
      <c r="G14" s="10">
        <f t="shared" si="1"/>
        <v>6.3417395143754236</v>
      </c>
      <c r="H14" s="10">
        <f t="shared" si="2"/>
        <v>28.808180709999988</v>
      </c>
      <c r="I14" s="10">
        <f t="shared" si="3"/>
        <v>11.002186216280375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129.39619844999999</v>
      </c>
      <c r="D15" s="10">
        <v>135.17748814000001</v>
      </c>
      <c r="E15" s="10">
        <v>143.49799358000001</v>
      </c>
      <c r="F15" s="10">
        <f t="shared" si="0"/>
        <v>8.3205054400000051</v>
      </c>
      <c r="G15" s="10">
        <f t="shared" si="1"/>
        <v>6.1552448965338531</v>
      </c>
      <c r="H15" s="10">
        <f t="shared" si="2"/>
        <v>14.101795130000028</v>
      </c>
      <c r="I15" s="10">
        <f t="shared" si="3"/>
        <v>10.898152572425925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38</v>
      </c>
      <c r="C16" s="8">
        <v>46.919430419999998</v>
      </c>
      <c r="D16" s="8">
        <v>50.799106070000001</v>
      </c>
      <c r="E16" s="8">
        <v>53.318429459999997</v>
      </c>
      <c r="F16" s="8">
        <f t="shared" si="0"/>
        <v>2.5193233899999967</v>
      </c>
      <c r="G16" s="8">
        <f t="shared" si="1"/>
        <v>4.9593852823481326</v>
      </c>
      <c r="H16" s="8">
        <f t="shared" si="2"/>
        <v>6.3989990399999996</v>
      </c>
      <c r="I16" s="8">
        <f t="shared" si="3"/>
        <v>13.638270931081776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37.479798100000004</v>
      </c>
      <c r="D17" s="8">
        <f>SUM(D18:D23)</f>
        <v>41.099433159999997</v>
      </c>
      <c r="E17" s="8">
        <f>SUM(E18:E23)</f>
        <v>41.194964239999997</v>
      </c>
      <c r="F17" s="8">
        <f t="shared" si="0"/>
        <v>9.5531080000000657E-2</v>
      </c>
      <c r="G17" s="8">
        <f t="shared" si="1"/>
        <v>0.23243892349585063</v>
      </c>
      <c r="H17" s="8">
        <f t="shared" si="2"/>
        <v>3.7151661399999938</v>
      </c>
      <c r="I17" s="8">
        <f t="shared" si="3"/>
        <v>9.9124497151439925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4.4226686400000004</v>
      </c>
      <c r="D18" s="10">
        <v>4.9895663599999995</v>
      </c>
      <c r="E18" s="10">
        <v>14.589305340000001</v>
      </c>
      <c r="F18" s="10">
        <f t="shared" si="0"/>
        <v>9.5997389800000015</v>
      </c>
      <c r="G18" s="10">
        <f t="shared" si="1"/>
        <v>192.39625825920476</v>
      </c>
      <c r="H18" s="10">
        <f t="shared" si="2"/>
        <v>10.166636700000002</v>
      </c>
      <c r="I18" s="10">
        <f t="shared" si="3"/>
        <v>229.87561419478175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17.531552520000002</v>
      </c>
      <c r="D19" s="10">
        <v>19.625313540000001</v>
      </c>
      <c r="E19" s="10">
        <v>10.1304113</v>
      </c>
      <c r="F19" s="10">
        <f t="shared" si="0"/>
        <v>-9.49490224</v>
      </c>
      <c r="G19" s="10">
        <f t="shared" si="1"/>
        <v>-48.380894504679588</v>
      </c>
      <c r="H19" s="10">
        <f t="shared" si="2"/>
        <v>-7.4011412200000013</v>
      </c>
      <c r="I19" s="10">
        <f t="shared" si="3"/>
        <v>-42.216119830555662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4.1423783499999995</v>
      </c>
      <c r="D20" s="10">
        <v>4.6428398299999998</v>
      </c>
      <c r="E20" s="10">
        <v>4.6235467799999999</v>
      </c>
      <c r="F20" s="10">
        <f t="shared" si="0"/>
        <v>-1.9293049999999923E-2</v>
      </c>
      <c r="G20" s="10">
        <f t="shared" si="1"/>
        <v>-0.41554416491683982</v>
      </c>
      <c r="H20" s="10">
        <f t="shared" si="2"/>
        <v>0.48116843000000031</v>
      </c>
      <c r="I20" s="10">
        <f t="shared" si="3"/>
        <v>11.615752819874611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11.215364860000001</v>
      </c>
      <c r="D21" s="10">
        <v>11.57118049</v>
      </c>
      <c r="E21" s="10">
        <v>11.73688222</v>
      </c>
      <c r="F21" s="10">
        <f t="shared" si="0"/>
        <v>0.16570173000000032</v>
      </c>
      <c r="G21" s="10">
        <f t="shared" si="1"/>
        <v>1.4320209605511074</v>
      </c>
      <c r="H21" s="10">
        <f t="shared" si="2"/>
        <v>0.52151735999999893</v>
      </c>
      <c r="I21" s="10">
        <f t="shared" si="3"/>
        <v>4.6500258039754838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0.16783373000000001</v>
      </c>
      <c r="D22" s="10">
        <v>0.18723294000000001</v>
      </c>
      <c r="E22" s="10">
        <v>0.11481860000000001</v>
      </c>
      <c r="F22" s="10">
        <f t="shared" si="0"/>
        <v>-7.2414340000000008E-2</v>
      </c>
      <c r="G22" s="10">
        <f t="shared" si="1"/>
        <v>-38.676068431121145</v>
      </c>
      <c r="H22" s="10">
        <f t="shared" si="2"/>
        <v>-5.3015130000000008E-2</v>
      </c>
      <c r="I22" s="10">
        <f t="shared" si="3"/>
        <v>-31.587887607574473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customHeight="1" x14ac:dyDescent="0.25">
      <c r="A23" s="1"/>
      <c r="B23" s="9" t="s">
        <v>18</v>
      </c>
      <c r="C23" s="10">
        <v>0</v>
      </c>
      <c r="D23" s="10">
        <v>8.3299999999999999E-2</v>
      </c>
      <c r="E23" s="10">
        <v>0</v>
      </c>
      <c r="F23" s="10">
        <f t="shared" si="0"/>
        <v>-8.3299999999999999E-2</v>
      </c>
      <c r="G23" s="10">
        <f t="shared" si="1"/>
        <v>-100</v>
      </c>
      <c r="H23" s="10">
        <f t="shared" si="2"/>
        <v>0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SUM(C25:C29,C32)</f>
        <v>12.8189598</v>
      </c>
      <c r="D24" s="8">
        <f t="shared" ref="D24:E24" si="4">SUM(D25:D29,D32)</f>
        <v>13.636207289999998</v>
      </c>
      <c r="E24" s="8">
        <f t="shared" si="4"/>
        <v>18.193226639999999</v>
      </c>
      <c r="F24" s="8">
        <f t="shared" si="0"/>
        <v>4.5570193500000009</v>
      </c>
      <c r="G24" s="8">
        <f t="shared" si="1"/>
        <v>33.418525056757197</v>
      </c>
      <c r="H24" s="8">
        <f t="shared" si="2"/>
        <v>5.3742668399999989</v>
      </c>
      <c r="I24" s="8">
        <f t="shared" si="3"/>
        <v>41.924359884489213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8.9230867099999998</v>
      </c>
      <c r="D25" s="10">
        <v>9.6729960399999992</v>
      </c>
      <c r="E25" s="10">
        <v>9.9328226599999994</v>
      </c>
      <c r="F25" s="10">
        <f t="shared" si="0"/>
        <v>0.25982662000000012</v>
      </c>
      <c r="G25" s="10">
        <f t="shared" si="1"/>
        <v>2.6861028261105351</v>
      </c>
      <c r="H25" s="10">
        <f t="shared" si="2"/>
        <v>1.0097359499999996</v>
      </c>
      <c r="I25" s="10">
        <f t="shared" si="3"/>
        <v>11.315993924707694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customHeight="1" x14ac:dyDescent="0.25">
      <c r="A26" s="1"/>
      <c r="B26" s="9" t="s">
        <v>21</v>
      </c>
      <c r="C26" s="10">
        <v>0</v>
      </c>
      <c r="D26" s="10"/>
      <c r="E26" s="10">
        <v>1.13640549</v>
      </c>
      <c r="F26" s="10">
        <f t="shared" si="0"/>
        <v>1.13640549</v>
      </c>
      <c r="G26" s="10" t="str">
        <f t="shared" si="1"/>
        <v/>
      </c>
      <c r="H26" s="10">
        <f t="shared" si="2"/>
        <v>1.13640549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1"/>
      <c r="B27" s="9" t="s">
        <v>22</v>
      </c>
      <c r="C27" s="10"/>
      <c r="D27" s="10"/>
      <c r="E27" s="10"/>
      <c r="F27" s="10">
        <f t="shared" si="0"/>
        <v>0</v>
      </c>
      <c r="G27" s="10" t="str">
        <f t="shared" si="1"/>
        <v/>
      </c>
      <c r="H27" s="10">
        <f t="shared" si="2"/>
        <v>0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3.6071178399999999</v>
      </c>
      <c r="D28" s="10">
        <v>3.9632112499999996</v>
      </c>
      <c r="E28" s="10">
        <v>3.9501599399999998</v>
      </c>
      <c r="F28" s="10">
        <f t="shared" si="0"/>
        <v>-1.3051309999999816E-2</v>
      </c>
      <c r="G28" s="10">
        <f t="shared" si="1"/>
        <v>-0.32931148951496891</v>
      </c>
      <c r="H28" s="10">
        <f t="shared" si="2"/>
        <v>0.34304209999999991</v>
      </c>
      <c r="I28" s="10">
        <f t="shared" si="3"/>
        <v>9.5101439768876492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1"/>
      <c r="B29" s="9" t="s">
        <v>24</v>
      </c>
      <c r="C29" s="10">
        <f>+C30+C31</f>
        <v>1.6889999999999999E-5</v>
      </c>
      <c r="D29" s="10">
        <v>0</v>
      </c>
      <c r="E29" s="10">
        <f>+E30+E31</f>
        <v>0</v>
      </c>
      <c r="F29" s="10">
        <f t="shared" si="0"/>
        <v>0</v>
      </c>
      <c r="G29" s="10" t="str">
        <f t="shared" si="1"/>
        <v/>
      </c>
      <c r="H29" s="10">
        <f t="shared" si="2"/>
        <v>-1.6889999999999999E-5</v>
      </c>
      <c r="I29" s="10">
        <f t="shared" si="3"/>
        <v>-100</v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1"/>
      <c r="B30" s="11" t="s">
        <v>25</v>
      </c>
      <c r="C30" s="10">
        <v>1.6889999999999999E-5</v>
      </c>
      <c r="D30" s="10"/>
      <c r="E30" s="10">
        <v>0</v>
      </c>
      <c r="F30" s="10">
        <f t="shared" si="0"/>
        <v>0</v>
      </c>
      <c r="G30" s="10" t="str">
        <f t="shared" si="1"/>
        <v/>
      </c>
      <c r="H30" s="10">
        <f t="shared" si="2"/>
        <v>-1.6889999999999999E-5</v>
      </c>
      <c r="I30" s="10">
        <f t="shared" si="3"/>
        <v>-100</v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1"/>
      <c r="B31" s="11" t="s">
        <v>26</v>
      </c>
      <c r="C31" s="10"/>
      <c r="D31" s="10"/>
      <c r="E31" s="10"/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15" customHeight="1" x14ac:dyDescent="0.25">
      <c r="A32" s="1"/>
      <c r="B32" s="9" t="s">
        <v>59</v>
      </c>
      <c r="C32" s="10">
        <v>0.28873836000000003</v>
      </c>
      <c r="D32" s="10">
        <v>0</v>
      </c>
      <c r="E32" s="10">
        <v>3.1738385500000001</v>
      </c>
      <c r="F32" s="10">
        <f t="shared" si="0"/>
        <v>3.1738385500000001</v>
      </c>
      <c r="G32" s="10" t="str">
        <f t="shared" ref="G32" si="5">IF(ISNUMBER(+F32/D32*100), +F32/D32*100, "")</f>
        <v/>
      </c>
      <c r="H32" s="10">
        <f t="shared" ref="H32" si="6">+E32-C32</f>
        <v>2.8851001900000002</v>
      </c>
      <c r="I32" s="10">
        <f t="shared" ref="I32" si="7">IF(ISNUMBER(+H32/C32*100), +H32/C32*100, "")</f>
        <v>999.20917677858938</v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20.25" customHeight="1" x14ac:dyDescent="0.25">
      <c r="A33" s="1"/>
      <c r="B33" s="7" t="s">
        <v>27</v>
      </c>
      <c r="C33" s="8">
        <f>SUM(C34:C40)</f>
        <v>31.523686420000001</v>
      </c>
      <c r="D33" s="8">
        <f>SUM(D34:D40)</f>
        <v>24.547830399999999</v>
      </c>
      <c r="E33" s="8">
        <f>SUM(E34:E40)</f>
        <v>12.403814929999999</v>
      </c>
      <c r="F33" s="8">
        <f t="shared" si="0"/>
        <v>-12.144015469999999</v>
      </c>
      <c r="G33" s="8">
        <f t="shared" si="1"/>
        <v>-49.470830098288445</v>
      </c>
      <c r="H33" s="8">
        <f t="shared" si="2"/>
        <v>-19.119871490000001</v>
      </c>
      <c r="I33" s="8">
        <f t="shared" si="3"/>
        <v>-60.652397169734314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28</v>
      </c>
      <c r="C34" s="10">
        <v>2.5230872100000004</v>
      </c>
      <c r="D34" s="10">
        <v>2.1984162700000001</v>
      </c>
      <c r="E34" s="10">
        <v>2.3863851500000002</v>
      </c>
      <c r="F34" s="10">
        <f t="shared" si="0"/>
        <v>0.18796888000000012</v>
      </c>
      <c r="G34" s="10">
        <f t="shared" si="1"/>
        <v>8.5501950911234879</v>
      </c>
      <c r="H34" s="10">
        <f t="shared" si="2"/>
        <v>-0.13670206000000018</v>
      </c>
      <c r="I34" s="10">
        <f t="shared" si="3"/>
        <v>-5.418047361113616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29</v>
      </c>
      <c r="C35" s="10">
        <v>19.158032800000001</v>
      </c>
      <c r="D35" s="10">
        <v>19.15127859</v>
      </c>
      <c r="E35" s="10">
        <v>0</v>
      </c>
      <c r="F35" s="10">
        <f t="shared" si="0"/>
        <v>-19.15127859</v>
      </c>
      <c r="G35" s="10">
        <f t="shared" si="1"/>
        <v>-100</v>
      </c>
      <c r="H35" s="10">
        <f t="shared" si="2"/>
        <v>-19.158032800000001</v>
      </c>
      <c r="I35" s="10">
        <f t="shared" si="3"/>
        <v>-100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30</v>
      </c>
      <c r="C36" s="10">
        <v>9.6453164000000005</v>
      </c>
      <c r="D36" s="10">
        <v>3.19813554</v>
      </c>
      <c r="E36" s="10">
        <v>10.017425279999999</v>
      </c>
      <c r="F36" s="10">
        <f t="shared" si="0"/>
        <v>6.8192897399999994</v>
      </c>
      <c r="G36" s="10">
        <f t="shared" si="1"/>
        <v>213.22703977705709</v>
      </c>
      <c r="H36" s="10">
        <f t="shared" si="2"/>
        <v>0.37210887999999898</v>
      </c>
      <c r="I36" s="10">
        <f t="shared" si="3"/>
        <v>3.857923001883059</v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customHeight="1" x14ac:dyDescent="0.25">
      <c r="A37" s="1"/>
      <c r="B37" s="9" t="s">
        <v>31</v>
      </c>
      <c r="C37" s="10">
        <v>0.19725001</v>
      </c>
      <c r="D37" s="10">
        <v>0</v>
      </c>
      <c r="E37" s="10">
        <v>0</v>
      </c>
      <c r="F37" s="10">
        <f t="shared" si="0"/>
        <v>0</v>
      </c>
      <c r="G37" s="10" t="str">
        <f t="shared" si="1"/>
        <v/>
      </c>
      <c r="H37" s="10">
        <f t="shared" si="2"/>
        <v>-0.19725001</v>
      </c>
      <c r="I37" s="10">
        <f t="shared" si="3"/>
        <v>-100</v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1"/>
      <c r="B38" s="9" t="s">
        <v>32</v>
      </c>
      <c r="C38" s="10"/>
      <c r="D38" s="10"/>
      <c r="E38" s="10"/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1"/>
      <c r="B39" s="9" t="s">
        <v>33</v>
      </c>
      <c r="C39" s="10">
        <v>0</v>
      </c>
      <c r="D39" s="10">
        <v>0</v>
      </c>
      <c r="E39" s="10">
        <v>4.4999999999999993E-6</v>
      </c>
      <c r="F39" s="10">
        <f t="shared" si="0"/>
        <v>4.4999999999999993E-6</v>
      </c>
      <c r="G39" s="10" t="str">
        <f t="shared" si="1"/>
        <v/>
      </c>
      <c r="H39" s="10">
        <f t="shared" si="2"/>
        <v>4.4999999999999993E-6</v>
      </c>
      <c r="I39" s="10" t="str">
        <f t="shared" si="3"/>
        <v/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15" hidden="1" customHeight="1" x14ac:dyDescent="0.25">
      <c r="A40" s="21"/>
      <c r="B40" s="9" t="s">
        <v>34</v>
      </c>
      <c r="C40" s="10">
        <v>0</v>
      </c>
      <c r="D40" s="10">
        <v>0</v>
      </c>
      <c r="E40" s="10">
        <v>0</v>
      </c>
      <c r="F40" s="10">
        <f t="shared" si="0"/>
        <v>0</v>
      </c>
      <c r="G40" s="10" t="str">
        <f t="shared" si="1"/>
        <v/>
      </c>
      <c r="H40" s="10">
        <f t="shared" si="2"/>
        <v>0</v>
      </c>
      <c r="I40" s="10" t="str">
        <f t="shared" si="3"/>
        <v/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21" customHeight="1" x14ac:dyDescent="0.4">
      <c r="A41" s="1"/>
      <c r="B41" s="3" t="s">
        <v>35</v>
      </c>
      <c r="C41" s="5">
        <f>SUM(C42:C44,C46:C48)</f>
        <v>42.223929159999997</v>
      </c>
      <c r="D41" s="5">
        <v>65.194217089999995</v>
      </c>
      <c r="E41" s="5">
        <f>SUM(E42:E44,E46:E48)</f>
        <v>36.989837700000002</v>
      </c>
      <c r="F41" s="5">
        <f t="shared" si="0"/>
        <v>-28.204379389999993</v>
      </c>
      <c r="G41" s="5">
        <f t="shared" si="1"/>
        <v>-43.262087726376272</v>
      </c>
      <c r="H41" s="5">
        <f t="shared" si="2"/>
        <v>-5.2340914599999948</v>
      </c>
      <c r="I41" s="5">
        <f t="shared" si="3"/>
        <v>-12.39603126503539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21" customHeight="1" x14ac:dyDescent="0.25">
      <c r="A42" s="1"/>
      <c r="B42" s="7" t="s">
        <v>55</v>
      </c>
      <c r="C42" s="8">
        <v>8.9848013200000008</v>
      </c>
      <c r="D42" s="8"/>
      <c r="E42" s="8">
        <v>9.2766856900000008</v>
      </c>
      <c r="F42" s="8">
        <f t="shared" si="0"/>
        <v>9.2766856900000008</v>
      </c>
      <c r="G42" s="8" t="str">
        <f t="shared" ref="G42" si="8">IF(ISNUMBER(+F42/D42*100), +F42/D42*100, "")</f>
        <v/>
      </c>
      <c r="H42" s="8">
        <f t="shared" ref="H42" si="9">+E42-C42</f>
        <v>0.29188437</v>
      </c>
      <c r="I42" s="8">
        <f t="shared" ref="I42" si="10">IF(ISNUMBER(+H42/C42*100), +H42/C42*100, "")</f>
        <v>3.2486457919806289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21" customHeight="1" x14ac:dyDescent="0.25">
      <c r="A43" s="1"/>
      <c r="B43" s="7" t="s">
        <v>56</v>
      </c>
      <c r="C43" s="8">
        <v>0</v>
      </c>
      <c r="D43" s="8"/>
      <c r="E43" s="8">
        <v>4.2932427999999998</v>
      </c>
      <c r="F43" s="8">
        <f t="shared" ref="F43:F48" si="11">+E43-D43</f>
        <v>4.2932427999999998</v>
      </c>
      <c r="G43" s="8" t="str">
        <f>IF(ISNUMBER(+F43/D43*100), +F43/D43*100, "")</f>
        <v/>
      </c>
      <c r="H43" s="8">
        <f>+E43-C43</f>
        <v>4.2932427999999998</v>
      </c>
      <c r="I43" s="8" t="str">
        <f>IF(ISNUMBER(+H43/C43*100), +H43/C43*100, "")</f>
        <v/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21" customHeight="1" x14ac:dyDescent="0.25">
      <c r="A44" s="1"/>
      <c r="B44" s="7" t="s">
        <v>57</v>
      </c>
      <c r="C44" s="8">
        <v>2.64456925</v>
      </c>
      <c r="D44" s="8"/>
      <c r="E44" s="8">
        <v>2.02560048</v>
      </c>
      <c r="F44" s="8">
        <f t="shared" si="11"/>
        <v>2.02560048</v>
      </c>
      <c r="G44" s="8" t="str">
        <f>IF(ISNUMBER(+F44/D44*100), +F44/D44*100, "")</f>
        <v/>
      </c>
      <c r="H44" s="8">
        <f>+E44-C44</f>
        <v>-0.61896876999999995</v>
      </c>
      <c r="I44" s="8">
        <f>IF(ISNUMBER(+H44/C44*100), +H44/C44*100, "")</f>
        <v>-23.405277437904111</v>
      </c>
      <c r="J44" s="1"/>
      <c r="K44" s="6"/>
      <c r="L44" s="6" t="e">
        <f>C44-#REF!</f>
        <v>#REF!</v>
      </c>
      <c r="M44" s="6" t="e">
        <f>D44-#REF!</f>
        <v>#REF!</v>
      </c>
      <c r="N44" s="6" t="e">
        <f>E44-#REF!</f>
        <v>#REF!</v>
      </c>
    </row>
    <row r="45" spans="1:14" ht="21" customHeight="1" x14ac:dyDescent="0.25">
      <c r="A45" s="1"/>
      <c r="B45" s="11" t="s">
        <v>60</v>
      </c>
      <c r="C45" s="10">
        <v>1.29914248</v>
      </c>
      <c r="D45" s="10"/>
      <c r="E45" s="10">
        <v>1.2559623600000001</v>
      </c>
      <c r="F45" s="10">
        <f t="shared" si="11"/>
        <v>1.2559623600000001</v>
      </c>
      <c r="G45" s="10" t="str">
        <f t="shared" ref="G45" si="12">IF(ISNUMBER(+F45/D45*100), +F45/D45*100, "")</f>
        <v/>
      </c>
      <c r="H45" s="10">
        <f t="shared" ref="H45" si="13">+E45-C45</f>
        <v>-4.3180119999999933E-2</v>
      </c>
      <c r="I45" s="10">
        <f t="shared" ref="I45" si="14">IF(ISNUMBER(+H45/C45*100), +H45/C45*100, "")</f>
        <v>-3.3237401335687164</v>
      </c>
      <c r="J45" s="1"/>
      <c r="K45" s="6"/>
      <c r="L45" s="6" t="e">
        <f>C45-#REF!</f>
        <v>#REF!</v>
      </c>
      <c r="M45" s="6" t="e">
        <f>D45-#REF!</f>
        <v>#REF!</v>
      </c>
      <c r="N45" s="6" t="e">
        <f>E45-#REF!</f>
        <v>#REF!</v>
      </c>
    </row>
    <row r="46" spans="1:14" ht="21" customHeight="1" x14ac:dyDescent="0.25">
      <c r="A46" s="1"/>
      <c r="B46" s="7" t="s">
        <v>61</v>
      </c>
      <c r="C46" s="8">
        <v>17.019906859999999</v>
      </c>
      <c r="D46" s="8"/>
      <c r="E46" s="8">
        <v>12.39500542</v>
      </c>
      <c r="F46" s="8">
        <f t="shared" si="11"/>
        <v>12.39500542</v>
      </c>
      <c r="G46" s="8" t="str">
        <f t="shared" ref="G46" si="15">IF(ISNUMBER(+F46/D46*100), +F46/D46*100, "")</f>
        <v/>
      </c>
      <c r="H46" s="8">
        <f t="shared" ref="H46" si="16">+E46-C46</f>
        <v>-4.6249014399999986</v>
      </c>
      <c r="I46" s="8">
        <f t="shared" ref="I46" si="17">IF(ISNUMBER(+H46/C46*100), +H46/C46*100, "")</f>
        <v>-27.173482663817577</v>
      </c>
      <c r="J46" s="1"/>
      <c r="K46" s="6"/>
      <c r="L46" s="6" t="e">
        <f>C46-#REF!</f>
        <v>#REF!</v>
      </c>
      <c r="M46" s="6" t="e">
        <f>D46-#REF!</f>
        <v>#REF!</v>
      </c>
      <c r="N46" s="6" t="e">
        <f>E46-#REF!</f>
        <v>#REF!</v>
      </c>
    </row>
    <row r="47" spans="1:14" ht="21" customHeight="1" x14ac:dyDescent="0.25">
      <c r="A47" s="1"/>
      <c r="B47" s="7" t="s">
        <v>58</v>
      </c>
      <c r="C47" s="8">
        <v>5.0265035399999993</v>
      </c>
      <c r="D47" s="8"/>
      <c r="E47" s="8">
        <v>0</v>
      </c>
      <c r="F47" s="8">
        <f t="shared" si="11"/>
        <v>0</v>
      </c>
      <c r="G47" s="8" t="str">
        <f>IF(ISNUMBER(+F47/D47*100), +F47/D47*100, "")</f>
        <v/>
      </c>
      <c r="H47" s="8">
        <f>+E47-C47</f>
        <v>-5.0265035399999993</v>
      </c>
      <c r="I47" s="8">
        <f>IF(ISNUMBER(+H47/C47*100), +H47/C47*100, "")</f>
        <v>-100</v>
      </c>
      <c r="J47" s="1"/>
      <c r="K47" s="6"/>
      <c r="L47" s="6" t="e">
        <f>C47-#REF!</f>
        <v>#REF!</v>
      </c>
      <c r="M47" s="6" t="e">
        <f>D47-#REF!</f>
        <v>#REF!</v>
      </c>
      <c r="N47" s="6" t="e">
        <f>E47-#REF!</f>
        <v>#REF!</v>
      </c>
    </row>
    <row r="48" spans="1:14" ht="21" customHeight="1" x14ac:dyDescent="0.25">
      <c r="A48" s="1"/>
      <c r="B48" s="7" t="s">
        <v>62</v>
      </c>
      <c r="C48" s="8">
        <v>8.5481481899999991</v>
      </c>
      <c r="D48" s="8"/>
      <c r="E48" s="8">
        <v>8.9993033100000002</v>
      </c>
      <c r="F48" s="8">
        <f t="shared" si="11"/>
        <v>8.9993033100000002</v>
      </c>
      <c r="G48" s="8" t="str">
        <f>IF(ISNUMBER(+F48/D48*100), +F48/D48*100, "")</f>
        <v/>
      </c>
      <c r="H48" s="8">
        <f>+E48-C48</f>
        <v>0.45115512000000102</v>
      </c>
      <c r="I48" s="8">
        <f>IF(ISNUMBER(+H48/C48*100), +H48/C48*100, "")</f>
        <v>5.2778111700003301</v>
      </c>
      <c r="J48" s="1"/>
      <c r="K48" s="6"/>
      <c r="L48" s="6" t="e">
        <f>C48-#REF!</f>
        <v>#REF!</v>
      </c>
      <c r="M48" s="6" t="e">
        <f>D48-#REF!</f>
        <v>#REF!</v>
      </c>
      <c r="N48" s="6" t="e">
        <f>E48-#REF!</f>
        <v>#REF!</v>
      </c>
    </row>
    <row r="49" spans="1:14" ht="5.25" customHeight="1" x14ac:dyDescent="0.25">
      <c r="A49" s="1"/>
      <c r="B49" s="18"/>
      <c r="C49" s="19"/>
      <c r="D49" s="19"/>
      <c r="E49" s="19"/>
      <c r="F49" s="19"/>
      <c r="G49" s="19"/>
      <c r="H49" s="19"/>
      <c r="I49" s="20"/>
      <c r="J49" s="1"/>
      <c r="K49" s="6"/>
      <c r="L49" s="6"/>
      <c r="M49" s="6"/>
      <c r="N49" s="6"/>
    </row>
    <row r="50" spans="1:14" ht="2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6"/>
      <c r="M50" s="6"/>
      <c r="N50" s="6"/>
    </row>
    <row r="51" spans="1:14" ht="12.75" customHeight="1" x14ac:dyDescent="0.2">
      <c r="A51" s="1"/>
      <c r="B51" s="12" t="s">
        <v>36</v>
      </c>
      <c r="C51" s="12"/>
      <c r="D51" s="1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5.5" customHeight="1" x14ac:dyDescent="0.2">
      <c r="A52" s="1"/>
      <c r="B52" s="36"/>
      <c r="C52" s="1"/>
      <c r="D52" s="1"/>
      <c r="E52" s="1"/>
      <c r="F52" s="1"/>
      <c r="G52" s="1"/>
      <c r="H52" s="1"/>
      <c r="I52" s="1"/>
      <c r="J52" s="1"/>
      <c r="K52" s="1"/>
    </row>
    <row r="53" spans="1:14" ht="34.5" hidden="1" customHeight="1" x14ac:dyDescent="0.2">
      <c r="A53" s="13"/>
      <c r="B53" s="39"/>
      <c r="C53" s="39"/>
      <c r="D53" s="39"/>
      <c r="E53" s="39"/>
      <c r="F53" s="39"/>
      <c r="G53" s="39"/>
      <c r="H53" s="39"/>
      <c r="I53" s="39"/>
      <c r="J53" s="1"/>
      <c r="K53" s="1"/>
    </row>
    <row r="54" spans="1:14" ht="25.5" hidden="1" customHeight="1" x14ac:dyDescent="0.2">
      <c r="A54" s="1"/>
      <c r="B54" s="38"/>
      <c r="C54" s="38"/>
      <c r="D54" s="38"/>
      <c r="E54" s="38"/>
      <c r="F54" s="38"/>
      <c r="G54" s="38"/>
      <c r="H54" s="38"/>
      <c r="I54" s="38"/>
      <c r="J54" s="1"/>
      <c r="K54" s="1"/>
    </row>
    <row r="55" spans="1:14" x14ac:dyDescent="0.2">
      <c r="B55" s="38"/>
      <c r="C55" s="38"/>
      <c r="D55" s="38"/>
      <c r="E55" s="38"/>
      <c r="F55" s="38"/>
      <c r="G55" s="38"/>
      <c r="H55" s="38"/>
      <c r="I55" s="38"/>
      <c r="J55" s="1"/>
      <c r="K55" s="1"/>
    </row>
  </sheetData>
  <mergeCells count="5">
    <mergeCell ref="B2:I2"/>
    <mergeCell ref="B3:I3"/>
    <mergeCell ref="B5:B6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 D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Ings24xmes</vt:lpstr>
      <vt:lpstr>Ings24vrsPto.eIng23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Luis Orlando Mendez Funes</cp:lastModifiedBy>
  <cp:lastPrinted>2023-02-03T14:51:31Z</cp:lastPrinted>
  <dcterms:created xsi:type="dcterms:W3CDTF">2022-01-04T19:07:22Z</dcterms:created>
  <dcterms:modified xsi:type="dcterms:W3CDTF">2024-03-04T15:11:15Z</dcterms:modified>
</cp:coreProperties>
</file>